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hidePivotFieldList="1" defaultThemeVersion="124226"/>
  <bookViews>
    <workbookView xWindow="2970" yWindow="0" windowWidth="20490" windowHeight="7755"/>
  </bookViews>
  <sheets>
    <sheet name="Painel" sheetId="14" r:id="rId1"/>
    <sheet name="DINAMICA" sheetId="16" r:id="rId2"/>
    <sheet name="BASE GERAL" sheetId="2" r:id="rId3"/>
    <sheet name="FOTOS" sheetId="17" r:id="rId4"/>
  </sheets>
  <definedNames>
    <definedName name="_xlnm._FilterDatabase" localSheetId="2" hidden="1">'BASE GERAL'!$A$8:$O$824</definedName>
    <definedName name="FOTOS">INDEX(FOTOS!$G$7:$G$10,MATCH(FOTOS!$F$2,FOTOS!$F$7:$F$10,0))</definedName>
    <definedName name="SegmentaçãodeDados_CONSULTOR">#N/A</definedName>
    <definedName name="SegmentaçãodeDados_FILIAL">#N/A</definedName>
    <definedName name="SegmentaçãodeDados_PRODUTO">#N/A</definedName>
  </definedNames>
  <calcPr calcId="144525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7" l="1"/>
  <c r="J7" i="17" s="1"/>
  <c r="N11" i="14"/>
  <c r="N12" i="14"/>
  <c r="N13" i="14"/>
  <c r="N14" i="14"/>
  <c r="N15" i="14"/>
  <c r="N16" i="14"/>
  <c r="N17" i="14"/>
  <c r="N18" i="14"/>
  <c r="N19" i="14"/>
  <c r="N20" i="14"/>
  <c r="N21" i="14"/>
  <c r="L11" i="14"/>
  <c r="L12" i="14"/>
  <c r="L13" i="14"/>
  <c r="L14" i="14"/>
  <c r="L15" i="14"/>
  <c r="L16" i="14"/>
  <c r="L17" i="14"/>
  <c r="L18" i="14"/>
  <c r="L19" i="14"/>
  <c r="L20" i="14"/>
  <c r="L21" i="14"/>
  <c r="K11" i="14"/>
  <c r="K12" i="14"/>
  <c r="K13" i="14"/>
  <c r="K14" i="14"/>
  <c r="K15" i="14"/>
  <c r="K16" i="14"/>
  <c r="K17" i="14"/>
  <c r="K18" i="14"/>
  <c r="K19" i="14"/>
  <c r="K20" i="14"/>
  <c r="K21" i="14"/>
  <c r="N10" i="14"/>
  <c r="O10" i="14" s="1"/>
  <c r="L10" i="14"/>
  <c r="K10" i="14"/>
  <c r="G7" i="2"/>
  <c r="B22" i="17" l="1"/>
  <c r="B24" i="17" s="1"/>
  <c r="O11" i="14"/>
  <c r="O12" i="14" s="1"/>
  <c r="O13" i="14" s="1"/>
  <c r="O14" i="14" s="1"/>
  <c r="O15" i="14" s="1"/>
  <c r="O16" i="14" s="1"/>
  <c r="O17" i="14" s="1"/>
  <c r="O18" i="14" s="1"/>
  <c r="O19" i="14" s="1"/>
  <c r="O20" i="14" s="1"/>
  <c r="O21" i="14" s="1"/>
  <c r="M10" i="14"/>
  <c r="Q10" i="14"/>
  <c r="S10" i="14" s="1"/>
  <c r="C22" i="17" l="1"/>
  <c r="M20" i="14"/>
  <c r="Q11" i="14"/>
  <c r="Q12" i="14" s="1"/>
  <c r="P10" i="14"/>
  <c r="M17" i="14" l="1"/>
  <c r="Q13" i="14"/>
  <c r="Q14" i="14" s="1"/>
  <c r="Q15" i="14" s="1"/>
  <c r="Q16" i="14" s="1"/>
  <c r="Q17" i="14" s="1"/>
  <c r="Q18" i="14" s="1"/>
  <c r="Q19" i="14" s="1"/>
  <c r="Q20" i="14" s="1"/>
  <c r="M21" i="14"/>
  <c r="M13" i="14"/>
  <c r="M11" i="14"/>
  <c r="M15" i="14"/>
  <c r="P11" i="14"/>
  <c r="P12" i="14" s="1"/>
  <c r="P13" i="14" s="1"/>
  <c r="P14" i="14" s="1"/>
  <c r="P15" i="14" s="1"/>
  <c r="P16" i="14" s="1"/>
  <c r="P17" i="14" s="1"/>
  <c r="P18" i="14" s="1"/>
  <c r="P19" i="14" s="1"/>
  <c r="P20" i="14" s="1"/>
  <c r="P21" i="14" s="1"/>
  <c r="M14" i="14"/>
  <c r="M18" i="14"/>
  <c r="M16" i="14"/>
  <c r="M12" i="14"/>
  <c r="M19" i="14"/>
  <c r="R10" i="14"/>
  <c r="Q21" i="14" l="1"/>
  <c r="R21" i="14" s="1"/>
  <c r="R20" i="14"/>
  <c r="S20" i="14"/>
  <c r="S19" i="14"/>
  <c r="R18" i="14"/>
  <c r="S18" i="14"/>
  <c r="R11" i="14"/>
  <c r="R19" i="14"/>
  <c r="S11" i="14"/>
  <c r="S21" i="14" l="1"/>
  <c r="R12" i="14"/>
  <c r="S12" i="14"/>
  <c r="S13" i="14"/>
  <c r="R13" i="14"/>
  <c r="R14" i="14" l="1"/>
  <c r="S14" i="14"/>
  <c r="S15" i="14" l="1"/>
  <c r="R15" i="14"/>
  <c r="R16" i="14" l="1"/>
  <c r="S16" i="14"/>
  <c r="S17" i="14" l="1"/>
  <c r="R17" i="14"/>
  <c r="H7" i="2" l="1"/>
  <c r="F7" i="2" l="1"/>
</calcChain>
</file>

<file path=xl/comments1.xml><?xml version="1.0" encoding="utf-8"?>
<comments xmlns="http://schemas.openxmlformats.org/spreadsheetml/2006/main">
  <authors>
    <author>Samara Lisboa Caetano</author>
  </authors>
  <commentList>
    <comment ref="E146" authorId="0">
      <text>
        <r>
          <rPr>
            <b/>
            <sz val="9"/>
            <color indexed="81"/>
            <rFont val="Segoe UI"/>
            <family val="2"/>
          </rPr>
          <t>Samara Lisboa Caetano:</t>
        </r>
        <r>
          <rPr>
            <sz val="9"/>
            <color indexed="81"/>
            <rFont val="Segoe UI"/>
            <family val="2"/>
          </rPr>
          <t xml:space="preserve">
Falta Diversos em CTG</t>
        </r>
      </text>
    </comment>
    <comment ref="E354" authorId="0">
      <text>
        <r>
          <rPr>
            <b/>
            <sz val="9"/>
            <color indexed="81"/>
            <rFont val="Segoe UI"/>
            <family val="2"/>
          </rPr>
          <t>Samara Lisboa Caetano:</t>
        </r>
        <r>
          <rPr>
            <sz val="9"/>
            <color indexed="81"/>
            <rFont val="Segoe UI"/>
            <family val="2"/>
          </rPr>
          <t xml:space="preserve">
Falta Incluir Michelin em Manaus
</t>
        </r>
      </text>
    </comment>
    <comment ref="E764" authorId="0">
      <text>
        <r>
          <rPr>
            <b/>
            <sz val="9"/>
            <color indexed="81"/>
            <rFont val="Segoe UI"/>
            <family val="2"/>
          </rPr>
          <t>Samara Lisboa Caetano:</t>
        </r>
        <r>
          <rPr>
            <sz val="9"/>
            <color indexed="81"/>
            <rFont val="Segoe UI"/>
            <family val="2"/>
          </rPr>
          <t xml:space="preserve">
Não tem Michelin em Parauapebas
</t>
        </r>
      </text>
    </comment>
  </commentList>
</comments>
</file>

<file path=xl/sharedStrings.xml><?xml version="1.0" encoding="utf-8"?>
<sst xmlns="http://schemas.openxmlformats.org/spreadsheetml/2006/main" count="3380" uniqueCount="75">
  <si>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</si>
  <si>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</si>
  <si>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</si>
  <si>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</si>
  <si>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</si>
  <si>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</si>
  <si>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</si>
  <si>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</si>
  <si>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</si>
  <si>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</si>
  <si>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</si>
  <si>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</si>
  <si>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Mês</t>
  </si>
  <si>
    <t>Valor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</si>
  <si>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</si>
  <si>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</si>
  <si>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</si>
  <si>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</si>
  <si>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</si>
  <si>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</si>
  <si>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</si>
  <si>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</si>
  <si>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</si>
  <si>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</si>
  <si>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</si>
  <si>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</si>
  <si>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/>
  </si>
  <si>
    <t>Acompanhamento Vendas</t>
  </si>
  <si>
    <t>% Acumulado
2019</t>
  </si>
  <si>
    <t>% Acumulado 2019 x 2018</t>
  </si>
  <si>
    <t>Valor Projetado 2019</t>
  </si>
  <si>
    <t>Valor Realizado 2018</t>
  </si>
  <si>
    <t>FILIAL 1</t>
  </si>
  <si>
    <t>FILIAL 2</t>
  </si>
  <si>
    <t>FILIAL 3</t>
  </si>
  <si>
    <t>FILIAL 4</t>
  </si>
  <si>
    <t>FILIAL</t>
  </si>
  <si>
    <t>CONSULTOR 1</t>
  </si>
  <si>
    <t>CONSULTOR 2</t>
  </si>
  <si>
    <t>CONSULTOR 3</t>
  </si>
  <si>
    <t>CONSULTOR 4</t>
  </si>
  <si>
    <t>CONSULTOR</t>
  </si>
  <si>
    <t>PRODUTO A</t>
  </si>
  <si>
    <t>PRODUTO B</t>
  </si>
  <si>
    <t>PRODUTO C</t>
  </si>
  <si>
    <t>PRODUTO D</t>
  </si>
  <si>
    <t xml:space="preserve">Valor Realizado 2019
</t>
  </si>
  <si>
    <t>Rótulos de Linha</t>
  </si>
  <si>
    <t>Total Geral</t>
  </si>
  <si>
    <t>Soma de Valor Projetado 2019</t>
  </si>
  <si>
    <t>Soma de Valor Realizado 2019</t>
  </si>
  <si>
    <t>Soma de Valor Realizado 2018</t>
  </si>
  <si>
    <t>PRODUTO</t>
  </si>
  <si>
    <t>Meta</t>
  </si>
  <si>
    <t>Realizado</t>
  </si>
  <si>
    <t>Resumo</t>
  </si>
  <si>
    <t>% Alcançado</t>
  </si>
  <si>
    <t>Acumulado 2018</t>
  </si>
  <si>
    <t>Meta Acumulada 2019</t>
  </si>
  <si>
    <t>Realizado Acumulado 2019</t>
  </si>
  <si>
    <t>Vera</t>
  </si>
  <si>
    <t>João</t>
  </si>
  <si>
    <t>Maria</t>
  </si>
  <si>
    <t>José</t>
  </si>
  <si>
    <t xml:space="preserve">Divisor </t>
  </si>
  <si>
    <t>Ruim</t>
  </si>
  <si>
    <t>Regular</t>
  </si>
  <si>
    <t>Bom</t>
  </si>
  <si>
    <t>Ótimo</t>
  </si>
  <si>
    <t>Fim</t>
  </si>
  <si>
    <t>Performance</t>
  </si>
  <si>
    <t>Ponteiro</t>
  </si>
  <si>
    <t>Tamanho</t>
  </si>
  <si>
    <t>Complemento</t>
  </si>
  <si>
    <t xml:space="preserve">Realizado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</si>
</sst>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Arial Black"/>
      <family val="2"/>
    </font>
    <font>
      <sz val="11"/>
      <color theme="1" tint="0.14999847407452621"/>
      <name val="Calibri"/>
      <family val="2"/>
      <scheme val="minor"/>
    </font>
    <font>
      <b/>
      <sz val="24"/>
      <color theme="0"/>
      <name val="Arial Black"/>
      <family val="2"/>
    </font>
    <font>
      <sz val="12"/>
      <color theme="1"/>
      <name val="Arial Black"/>
      <family val="2"/>
    </font>
    <font>
      <sz val="11"/>
      <color theme="0"/>
      <name val="Arial Black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lightUp">
        <fgColor theme="6" tint="0.59996337778862885"/>
        <bgColor theme="2" tint="-9.9978637043366805E-2"/>
      </patternFill>
    </fill>
    <fill>
      <patternFill patternType="solid">
        <fgColor theme="8" tint="0.79998168889431442"/>
        <bgColor theme="6" tint="0.59996337778862885"/>
      </patternFill>
    </fill>
    <fill>
      <patternFill patternType="solid">
        <fgColor theme="4" tint="-0.249977111117893"/>
        <bgColor indexed="64"/>
      </patternFill>
    </fill>
  </fills>
  <borders count="37">
    <border>
      <left/>
      <right/>
      <top/>
      <bottom/>
      <diagonal/>
    </border>
    <border>
      <left style="thick">
        <color theme="3" tint="-0.24994659260841701"/>
      </left>
      <right/>
      <top style="thick">
        <color theme="3" tint="-0.24994659260841701"/>
      </top>
      <bottom/>
      <diagonal/>
    </border>
    <border>
      <left/>
      <right/>
      <top style="thick">
        <color theme="3" tint="-0.24994659260841701"/>
      </top>
      <bottom/>
      <diagonal/>
    </border>
    <border>
      <left/>
      <right style="thick">
        <color theme="3" tint="-0.24994659260841701"/>
      </right>
      <top style="thick">
        <color theme="3" tint="-0.24994659260841701"/>
      </top>
      <bottom/>
      <diagonal/>
    </border>
    <border>
      <left style="thick">
        <color theme="3" tint="-0.24994659260841701"/>
      </left>
      <right/>
      <top/>
      <bottom/>
      <diagonal/>
    </border>
    <border>
      <left/>
      <right style="thick">
        <color theme="3" tint="-0.24994659260841701"/>
      </right>
      <top/>
      <bottom/>
      <diagonal/>
    </border>
    <border>
      <left style="thick">
        <color theme="3" tint="-0.24994659260841701"/>
      </left>
      <right/>
      <top/>
      <bottom style="thick">
        <color theme="3" tint="-0.24994659260841701"/>
      </bottom>
      <diagonal/>
    </border>
    <border>
      <left/>
      <right/>
      <top/>
      <bottom style="thick">
        <color theme="3" tint="-0.24994659260841701"/>
      </bottom>
      <diagonal/>
    </border>
    <border>
      <left/>
      <right style="thick">
        <color theme="3" tint="-0.24994659260841701"/>
      </right>
      <top/>
      <bottom style="thick">
        <color theme="3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/>
      <diagonal/>
    </border>
    <border>
      <left style="medium">
        <color theme="0" tint="-0.34998626667073579"/>
      </left>
      <right/>
      <top style="medium">
        <color theme="0" tint="-0.14996795556505021"/>
      </top>
      <bottom/>
      <diagonal/>
    </border>
    <border>
      <left/>
      <right/>
      <top style="medium">
        <color theme="0" tint="-0.14996795556505021"/>
      </top>
      <bottom/>
      <diagonal/>
    </border>
    <border>
      <left/>
      <right style="medium">
        <color theme="0" tint="-0.34998626667073579"/>
      </right>
      <top style="medium">
        <color theme="0" tint="-0.14996795556505021"/>
      </top>
      <bottom/>
      <diagonal/>
    </border>
    <border>
      <left/>
      <right style="medium">
        <color theme="0" tint="-0.14996795556505021"/>
      </right>
      <top style="medium">
        <color theme="0" tint="-0.14996795556505021"/>
      </top>
      <bottom/>
      <diagonal/>
    </border>
    <border>
      <left style="medium">
        <color theme="0" tint="-0.14996795556505021"/>
      </left>
      <right/>
      <top/>
      <bottom/>
      <diagonal/>
    </border>
    <border>
      <left/>
      <right style="medium">
        <color theme="0" tint="-0.14996795556505021"/>
      </right>
      <top/>
      <bottom/>
      <diagonal/>
    </border>
    <border>
      <left style="medium">
        <color theme="0" tint="-0.14996795556505021"/>
      </left>
      <right/>
      <top/>
      <bottom style="medium">
        <color theme="0" tint="-0.14996795556505021"/>
      </bottom>
      <diagonal/>
    </border>
    <border>
      <left/>
      <right/>
      <top/>
      <bottom style="medium">
        <color theme="0" tint="-0.14996795556505021"/>
      </bottom>
      <diagonal/>
    </border>
    <border>
      <left/>
      <right style="medium">
        <color theme="0" tint="-0.14996795556505021"/>
      </right>
      <top/>
      <bottom style="medium">
        <color theme="0" tint="-0.14996795556505021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/>
      <diagonal/>
    </border>
    <border>
      <left style="medium">
        <color theme="0" tint="-0.34998626667073579"/>
      </left>
      <right/>
      <top style="medium">
        <color theme="0" tint="-0.14993743705557422"/>
      </top>
      <bottom/>
      <diagonal/>
    </border>
    <border>
      <left/>
      <right/>
      <top style="medium">
        <color theme="0" tint="-0.14993743705557422"/>
      </top>
      <bottom/>
      <diagonal/>
    </border>
    <border>
      <left/>
      <right style="medium">
        <color theme="0" tint="-0.34998626667073579"/>
      </right>
      <top style="medium">
        <color theme="0" tint="-0.14993743705557422"/>
      </top>
      <bottom/>
      <diagonal/>
    </border>
    <border>
      <left/>
      <right style="medium">
        <color theme="0" tint="-0.14993743705557422"/>
      </right>
      <top style="medium">
        <color theme="0" tint="-0.14993743705557422"/>
      </top>
      <bottom/>
      <diagonal/>
    </border>
    <border>
      <left style="medium">
        <color theme="0" tint="-0.14993743705557422"/>
      </left>
      <right/>
      <top/>
      <bottom/>
      <diagonal/>
    </border>
    <border>
      <left/>
      <right style="medium">
        <color theme="0" tint="-0.14993743705557422"/>
      </right>
      <top/>
      <bottom/>
      <diagonal/>
    </border>
    <border>
      <left style="medium">
        <color theme="0" tint="-0.14993743705557422"/>
      </left>
      <right/>
      <top/>
      <bottom style="medium">
        <color theme="0" tint="-0.14993743705557422"/>
      </bottom>
      <diagonal/>
    </border>
    <border>
      <left style="medium">
        <color theme="0" tint="-0.34998626667073579"/>
      </left>
      <right/>
      <top/>
      <bottom style="medium">
        <color theme="0" tint="-0.14993743705557422"/>
      </bottom>
      <diagonal/>
    </border>
    <border>
      <left/>
      <right/>
      <top/>
      <bottom style="medium">
        <color theme="0" tint="-0.14993743705557422"/>
      </bottom>
      <diagonal/>
    </border>
    <border>
      <left/>
      <right style="medium">
        <color theme="0" tint="-0.34998626667073579"/>
      </right>
      <top/>
      <bottom style="medium">
        <color theme="0" tint="-0.14993743705557422"/>
      </bottom>
      <diagonal/>
    </border>
    <border>
      <left/>
      <right style="medium">
        <color theme="0" tint="-0.14993743705557422"/>
      </right>
      <top/>
      <bottom style="medium">
        <color theme="0" tint="-0.14993743705557422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Fill="1" applyAlignment="1">
      <alignment horizontal="center"/>
    </xf>
    <xf numFmtId="43" fontId="0" fillId="0" borderId="0" xfId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3" fontId="0" fillId="0" borderId="0" xfId="0" applyNumberFormat="1" applyFill="1" applyAlignment="1">
      <alignment horizontal="center"/>
    </xf>
    <xf numFmtId="0" fontId="7" fillId="0" borderId="0" xfId="0" quotePrefix="1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10" fontId="6" fillId="0" borderId="0" xfId="2" applyNumberFormat="1" applyFont="1" applyFill="1" applyBorder="1" applyProtection="1">
      <protection locked="0"/>
    </xf>
    <xf numFmtId="43" fontId="6" fillId="2" borderId="0" xfId="1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0" fontId="1" fillId="0" borderId="0" xfId="0" applyFont="1" applyFill="1" applyAlignment="1">
      <alignment horizontal="left"/>
    </xf>
    <xf numFmtId="0" fontId="6" fillId="2" borderId="4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0" fillId="0" borderId="9" xfId="0" applyFont="1" applyFill="1" applyBorder="1" applyAlignment="1">
      <alignment horizontal="center"/>
    </xf>
    <xf numFmtId="43" fontId="0" fillId="0" borderId="9" xfId="1" applyNumberFormat="1" applyFont="1" applyFill="1" applyBorder="1" applyAlignment="1">
      <alignment horizontal="center"/>
    </xf>
    <xf numFmtId="43" fontId="0" fillId="0" borderId="9" xfId="0" applyNumberFormat="1" applyFont="1" applyFill="1" applyBorder="1"/>
    <xf numFmtId="43" fontId="0" fillId="0" borderId="9" xfId="1" applyNumberFormat="1" applyFont="1" applyFill="1" applyBorder="1"/>
    <xf numFmtId="0" fontId="8" fillId="6" borderId="9" xfId="0" applyFont="1" applyFill="1" applyBorder="1" applyAlignment="1">
      <alignment horizontal="center" vertical="center"/>
    </xf>
    <xf numFmtId="43" fontId="8" fillId="6" borderId="9" xfId="1" applyNumberFormat="1" applyFont="1" applyFill="1" applyBorder="1" applyAlignment="1">
      <alignment horizontal="center" vertical="center"/>
    </xf>
    <xf numFmtId="43" fontId="8" fillId="6" borderId="9" xfId="1" applyNumberFormat="1" applyFont="1" applyFill="1" applyBorder="1" applyAlignment="1">
      <alignment horizontal="center" vertical="center" wrapText="1"/>
    </xf>
    <xf numFmtId="43" fontId="1" fillId="0" borderId="0" xfId="1" applyFont="1" applyFill="1" applyAlignment="1">
      <alignment horizontal="center" vertical="center"/>
    </xf>
    <xf numFmtId="43" fontId="6" fillId="2" borderId="4" xfId="1" applyFont="1" applyFill="1" applyBorder="1" applyProtection="1">
      <protection locked="0"/>
    </xf>
    <xf numFmtId="43" fontId="6" fillId="2" borderId="5" xfId="1" applyFont="1" applyFill="1" applyBorder="1" applyProtection="1">
      <protection locked="0"/>
    </xf>
    <xf numFmtId="0" fontId="6" fillId="3" borderId="0" xfId="0" applyFont="1" applyFill="1" applyBorder="1" applyProtection="1">
      <protection locked="0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43" fontId="6" fillId="3" borderId="0" xfId="1" applyFont="1" applyFill="1" applyBorder="1" applyAlignment="1" applyProtection="1">
      <alignment vertical="center"/>
      <protection locked="0"/>
    </xf>
    <xf numFmtId="43" fontId="6" fillId="3" borderId="0" xfId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protection locked="0"/>
    </xf>
    <xf numFmtId="0" fontId="6" fillId="3" borderId="0" xfId="0" applyFont="1" applyFill="1" applyProtection="1"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43" fontId="6" fillId="3" borderId="0" xfId="1" applyFont="1" applyFill="1" applyProtection="1">
      <protection locked="0"/>
    </xf>
    <xf numFmtId="0" fontId="0" fillId="0" borderId="0" xfId="0" applyAlignment="1">
      <alignment horizontal="left" indent="1"/>
    </xf>
    <xf numFmtId="0" fontId="0" fillId="0" borderId="0" xfId="0" applyAlignment="1">
      <alignment vertical="center"/>
    </xf>
    <xf numFmtId="1" fontId="6" fillId="2" borderId="0" xfId="1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6" fillId="2" borderId="13" xfId="0" applyFont="1" applyFill="1" applyBorder="1" applyProtection="1">
      <protection locked="0"/>
    </xf>
    <xf numFmtId="0" fontId="6" fillId="2" borderId="14" xfId="0" applyFont="1" applyFill="1" applyBorder="1" applyProtection="1">
      <protection locked="0"/>
    </xf>
    <xf numFmtId="43" fontId="6" fillId="3" borderId="13" xfId="1" applyFont="1" applyFill="1" applyBorder="1" applyAlignment="1" applyProtection="1">
      <alignment vertical="center"/>
      <protection locked="0"/>
    </xf>
    <xf numFmtId="43" fontId="6" fillId="3" borderId="14" xfId="1" applyFont="1" applyFill="1" applyBorder="1" applyAlignment="1" applyProtection="1">
      <alignment vertical="center"/>
      <protection locked="0"/>
    </xf>
    <xf numFmtId="9" fontId="0" fillId="0" borderId="0" xfId="2" applyFont="1"/>
    <xf numFmtId="2" fontId="0" fillId="0" borderId="0" xfId="2" applyNumberFormat="1" applyFont="1"/>
    <xf numFmtId="0" fontId="13" fillId="9" borderId="0" xfId="0" applyFont="1" applyFill="1" applyBorder="1" applyAlignment="1">
      <alignment vertical="top"/>
    </xf>
    <xf numFmtId="2" fontId="0" fillId="0" borderId="0" xfId="0" applyNumberFormat="1"/>
    <xf numFmtId="0" fontId="6" fillId="2" borderId="20" xfId="0" applyFont="1" applyFill="1" applyBorder="1" applyAlignment="1" applyProtection="1">
      <protection locked="0"/>
    </xf>
    <xf numFmtId="0" fontId="6" fillId="2" borderId="21" xfId="0" applyFont="1" applyFill="1" applyBorder="1" applyAlignment="1" applyProtection="1">
      <protection locked="0"/>
    </xf>
    <xf numFmtId="0" fontId="6" fillId="2" borderId="22" xfId="0" applyFont="1" applyFill="1" applyBorder="1" applyAlignment="1" applyProtection="1">
      <protection locked="0"/>
    </xf>
    <xf numFmtId="0" fontId="6" fillId="2" borderId="23" xfId="0" applyFont="1" applyFill="1" applyBorder="1" applyAlignment="1" applyProtection="1">
      <protection locked="0"/>
    </xf>
    <xf numFmtId="0" fontId="6" fillId="2" borderId="24" xfId="0" applyFont="1" applyFill="1" applyBorder="1" applyAlignment="1" applyProtection="1">
      <protection locked="0"/>
    </xf>
    <xf numFmtId="0" fontId="6" fillId="3" borderId="25" xfId="0" applyFont="1" applyFill="1" applyBorder="1" applyAlignment="1" applyProtection="1">
      <alignment horizontal="left" vertical="center"/>
      <protection locked="0"/>
    </xf>
    <xf numFmtId="43" fontId="6" fillId="3" borderId="26" xfId="1" applyFont="1" applyFill="1" applyBorder="1" applyAlignment="1" applyProtection="1">
      <alignment vertical="center"/>
      <protection locked="0"/>
    </xf>
    <xf numFmtId="43" fontId="6" fillId="3" borderId="27" xfId="1" applyFont="1" applyFill="1" applyBorder="1" applyAlignment="1" applyProtection="1">
      <alignment vertical="center"/>
      <protection locked="0"/>
    </xf>
    <xf numFmtId="43" fontId="6" fillId="3" borderId="28" xfId="1" applyFont="1" applyFill="1" applyBorder="1" applyAlignment="1" applyProtection="1">
      <alignment vertical="center"/>
      <protection locked="0"/>
    </xf>
    <xf numFmtId="43" fontId="6" fillId="3" borderId="27" xfId="1" applyFont="1" applyFill="1" applyBorder="1" applyAlignment="1" applyProtection="1">
      <alignment vertical="center"/>
    </xf>
    <xf numFmtId="0" fontId="6" fillId="3" borderId="30" xfId="0" applyFont="1" applyFill="1" applyBorder="1" applyAlignment="1" applyProtection="1">
      <alignment horizontal="left" vertical="center"/>
      <protection locked="0"/>
    </xf>
    <xf numFmtId="0" fontId="6" fillId="3" borderId="32" xfId="0" applyFont="1" applyFill="1" applyBorder="1" applyAlignment="1" applyProtection="1">
      <alignment horizontal="left" vertical="center"/>
      <protection locked="0"/>
    </xf>
    <xf numFmtId="43" fontId="6" fillId="3" borderId="33" xfId="1" applyFont="1" applyFill="1" applyBorder="1" applyAlignment="1" applyProtection="1">
      <alignment vertical="center"/>
      <protection locked="0"/>
    </xf>
    <xf numFmtId="43" fontId="6" fillId="3" borderId="34" xfId="1" applyFont="1" applyFill="1" applyBorder="1" applyAlignment="1" applyProtection="1">
      <alignment vertical="center"/>
      <protection locked="0"/>
    </xf>
    <xf numFmtId="43" fontId="6" fillId="3" borderId="35" xfId="1" applyFont="1" applyFill="1" applyBorder="1" applyAlignment="1" applyProtection="1">
      <alignment vertical="center"/>
      <protection locked="0"/>
    </xf>
    <xf numFmtId="43" fontId="6" fillId="3" borderId="34" xfId="1" applyFont="1" applyFill="1" applyBorder="1" applyAlignment="1" applyProtection="1">
      <alignment vertical="center"/>
    </xf>
    <xf numFmtId="9" fontId="6" fillId="3" borderId="28" xfId="2" applyNumberFormat="1" applyFont="1" applyFill="1" applyBorder="1" applyAlignment="1" applyProtection="1">
      <alignment horizontal="center"/>
      <protection locked="0"/>
    </xf>
    <xf numFmtId="9" fontId="6" fillId="3" borderId="14" xfId="2" applyNumberFormat="1" applyFont="1" applyFill="1" applyBorder="1" applyAlignment="1" applyProtection="1">
      <alignment horizontal="center"/>
      <protection locked="0"/>
    </xf>
    <xf numFmtId="9" fontId="6" fillId="3" borderId="35" xfId="2" applyNumberFormat="1" applyFont="1" applyFill="1" applyBorder="1" applyAlignment="1" applyProtection="1">
      <alignment horizontal="center"/>
      <protection locked="0"/>
    </xf>
    <xf numFmtId="9" fontId="6" fillId="3" borderId="27" xfId="2" applyNumberFormat="1" applyFont="1" applyFill="1" applyBorder="1" applyAlignment="1" applyProtection="1">
      <alignment horizontal="center"/>
      <protection locked="0"/>
    </xf>
    <xf numFmtId="9" fontId="6" fillId="3" borderId="29" xfId="2" applyNumberFormat="1" applyFont="1" applyFill="1" applyBorder="1" applyAlignment="1" applyProtection="1">
      <alignment horizontal="center"/>
      <protection locked="0"/>
    </xf>
    <xf numFmtId="9" fontId="6" fillId="3" borderId="0" xfId="2" applyNumberFormat="1" applyFont="1" applyFill="1" applyBorder="1" applyAlignment="1" applyProtection="1">
      <alignment horizontal="center"/>
      <protection locked="0"/>
    </xf>
    <xf numFmtId="9" fontId="6" fillId="3" borderId="31" xfId="2" applyNumberFormat="1" applyFont="1" applyFill="1" applyBorder="1" applyAlignment="1" applyProtection="1">
      <alignment horizontal="center"/>
      <protection locked="0"/>
    </xf>
    <xf numFmtId="9" fontId="6" fillId="3" borderId="34" xfId="2" applyNumberFormat="1" applyFont="1" applyFill="1" applyBorder="1" applyAlignment="1" applyProtection="1">
      <alignment horizontal="center"/>
      <protection locked="0"/>
    </xf>
    <xf numFmtId="9" fontId="6" fillId="3" borderId="36" xfId="2" applyNumberFormat="1" applyFont="1" applyFill="1" applyBorder="1" applyAlignment="1" applyProtection="1">
      <alignment horizontal="center"/>
      <protection locked="0"/>
    </xf>
    <xf numFmtId="0" fontId="9" fillId="4" borderId="10" xfId="0" applyFont="1" applyFill="1" applyBorder="1" applyAlignment="1" applyProtection="1">
      <alignment horizontal="center"/>
      <protection locked="0"/>
    </xf>
    <xf numFmtId="0" fontId="9" fillId="4" borderId="11" xfId="0" applyFont="1" applyFill="1" applyBorder="1" applyAlignment="1" applyProtection="1">
      <alignment horizontal="center"/>
      <protection locked="0"/>
    </xf>
    <xf numFmtId="0" fontId="9" fillId="4" borderId="12" xfId="0" applyFont="1" applyFill="1" applyBorder="1" applyAlignment="1" applyProtection="1">
      <alignment horizontal="center"/>
      <protection locked="0"/>
    </xf>
    <xf numFmtId="0" fontId="9" fillId="4" borderId="13" xfId="0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Alignment="1" applyProtection="1">
      <alignment horizontal="center"/>
      <protection locked="0"/>
    </xf>
    <xf numFmtId="0" fontId="11" fillId="5" borderId="1" xfId="0" applyFont="1" applyFill="1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 applyProtection="1">
      <alignment horizontal="center" vertical="center"/>
      <protection locked="0"/>
    </xf>
    <xf numFmtId="0" fontId="11" fillId="5" borderId="3" xfId="0" applyFont="1" applyFill="1" applyBorder="1" applyAlignment="1" applyProtection="1">
      <alignment horizontal="center" vertical="center"/>
      <protection locked="0"/>
    </xf>
    <xf numFmtId="0" fontId="11" fillId="5" borderId="4" xfId="0" applyFont="1" applyFill="1" applyBorder="1" applyAlignment="1" applyProtection="1">
      <alignment horizontal="center" vertical="center"/>
      <protection locked="0"/>
    </xf>
    <xf numFmtId="0" fontId="11" fillId="5" borderId="0" xfId="0" applyFont="1" applyFill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center" vertical="center"/>
      <protection locked="0"/>
    </xf>
    <xf numFmtId="0" fontId="7" fillId="8" borderId="15" xfId="0" applyFont="1" applyFill="1" applyBorder="1" applyAlignment="1" applyProtection="1">
      <alignment horizontal="center" vertical="center" wrapText="1"/>
      <protection locked="0"/>
    </xf>
    <xf numFmtId="0" fontId="7" fillId="8" borderId="20" xfId="0" applyFont="1" applyFill="1" applyBorder="1" applyAlignment="1" applyProtection="1">
      <alignment horizontal="center" vertical="center" wrapText="1"/>
      <protection locked="0"/>
    </xf>
    <xf numFmtId="0" fontId="7" fillId="8" borderId="16" xfId="0" applyFont="1" applyFill="1" applyBorder="1" applyAlignment="1" applyProtection="1">
      <alignment horizontal="center" vertical="center" wrapText="1"/>
      <protection locked="0"/>
    </xf>
    <xf numFmtId="0" fontId="7" fillId="8" borderId="13" xfId="0" applyFont="1" applyFill="1" applyBorder="1" applyAlignment="1" applyProtection="1">
      <alignment horizontal="center" vertical="center" wrapText="1"/>
      <protection locked="0"/>
    </xf>
    <xf numFmtId="0" fontId="7" fillId="8" borderId="17" xfId="0" applyFont="1" applyFill="1" applyBorder="1" applyAlignment="1" applyProtection="1">
      <alignment horizontal="center" vertical="center" wrapText="1"/>
      <protection locked="0"/>
    </xf>
    <xf numFmtId="0" fontId="7" fillId="8" borderId="0" xfId="0" applyFont="1" applyFill="1" applyBorder="1" applyAlignment="1" applyProtection="1">
      <alignment horizontal="center" vertical="center" wrapText="1"/>
      <protection locked="0"/>
    </xf>
    <xf numFmtId="0" fontId="7" fillId="8" borderId="18" xfId="0" applyFont="1" applyFill="1" applyBorder="1" applyAlignment="1" applyProtection="1">
      <alignment horizontal="center" vertical="center" wrapText="1"/>
      <protection locked="0"/>
    </xf>
    <xf numFmtId="0" fontId="7" fillId="8" borderId="14" xfId="0" applyFont="1" applyFill="1" applyBorder="1" applyAlignment="1" applyProtection="1">
      <alignment horizontal="center" vertical="center" wrapText="1"/>
      <protection locked="0"/>
    </xf>
    <xf numFmtId="43" fontId="7" fillId="7" borderId="16" xfId="1" applyFont="1" applyFill="1" applyBorder="1" applyAlignment="1" applyProtection="1">
      <alignment horizontal="center" vertical="center" wrapText="1"/>
      <protection locked="0"/>
    </xf>
    <xf numFmtId="43" fontId="7" fillId="7" borderId="13" xfId="1" applyFont="1" applyFill="1" applyBorder="1" applyAlignment="1" applyProtection="1">
      <alignment horizontal="center" vertical="center" wrapText="1"/>
      <protection locked="0"/>
    </xf>
    <xf numFmtId="43" fontId="7" fillId="7" borderId="18" xfId="1" applyFont="1" applyFill="1" applyBorder="1" applyAlignment="1" applyProtection="1">
      <alignment horizontal="center" vertical="center" wrapText="1"/>
      <protection locked="0"/>
    </xf>
    <xf numFmtId="43" fontId="7" fillId="7" borderId="14" xfId="1" applyFont="1" applyFill="1" applyBorder="1" applyAlignment="1" applyProtection="1">
      <alignment horizontal="center" vertical="center" wrapText="1"/>
      <protection locked="0"/>
    </xf>
    <xf numFmtId="43" fontId="7" fillId="7" borderId="17" xfId="1" applyFont="1" applyFill="1" applyBorder="1" applyAlignment="1" applyProtection="1">
      <alignment horizontal="center" vertical="center" wrapText="1"/>
      <protection locked="0"/>
    </xf>
    <xf numFmtId="43" fontId="7" fillId="7" borderId="0" xfId="1" applyFont="1" applyFill="1" applyBorder="1" applyAlignment="1" applyProtection="1">
      <alignment horizontal="center" vertical="center" wrapText="1"/>
      <protection locked="0"/>
    </xf>
    <xf numFmtId="43" fontId="7" fillId="7" borderId="19" xfId="1" applyFont="1" applyFill="1" applyBorder="1" applyAlignment="1" applyProtection="1">
      <alignment horizontal="center" vertical="center" wrapText="1"/>
      <protection locked="0"/>
    </xf>
    <xf numFmtId="43" fontId="7" fillId="7" borderId="21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Porcentagem" xfId="2" builtinId="5"/>
    <cellStyle name="Vírgula" xfId="1" builtinId="3"/>
  </cellStyles>
  <dxfs count="10"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colors>
    <mruColors>
      <color rgb="FFB1C01E"/>
      <color rgb="FFFFFC8E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dk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100"/>
              <a:t>Evolução Faturamento</a:t>
            </a:r>
          </a:p>
        </c:rich>
      </c:tx>
      <c:layout>
        <c:manualLayout>
          <c:xMode val="edge"/>
          <c:yMode val="edge"/>
          <c:x val="0.32965227079698473"/>
          <c:y val="2.572043185323483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785097348617751"/>
          <c:y val="0.20232432432432432"/>
          <c:w val="0.82934027859979431"/>
          <c:h val="0.43894062566503511"/>
        </c:manualLayout>
      </c:layout>
      <c:barChart>
        <c:barDir val="col"/>
        <c:grouping val="clustered"/>
        <c:varyColors val="0"/>
        <c:ser>
          <c:idx val="0"/>
          <c:order val="0"/>
          <c:tx>
            <c:v>Meta 2019</c:v>
          </c:tx>
          <c:spPr>
            <a:solidFill>
              <a:srgbClr val="00206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Painel!$J$10:$J$21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Painel!$K$10:$K$21</c:f>
              <c:numCache>
                <c:formatCode>_(* #,##0.00_);_(* \(#,##0.00\);_(* "-"??_);_(@_)</c:formatCode>
                <c:ptCount val="12"/>
                <c:pt idx="0">
                  <c:v>16697621.567528054</c:v>
                </c:pt>
                <c:pt idx="1">
                  <c:v>17618727.545967884</c:v>
                </c:pt>
                <c:pt idx="2">
                  <c:v>19428204.619381018</c:v>
                </c:pt>
                <c:pt idx="3">
                  <c:v>19549380.567528054</c:v>
                </c:pt>
                <c:pt idx="4">
                  <c:v>20724798.832865924</c:v>
                </c:pt>
                <c:pt idx="5">
                  <c:v>21005418.832865924</c:v>
                </c:pt>
                <c:pt idx="6">
                  <c:v>21434463.85015025</c:v>
                </c:pt>
                <c:pt idx="7">
                  <c:v>21281093.85015025</c:v>
                </c:pt>
                <c:pt idx="8">
                  <c:v>20916794.619381018</c:v>
                </c:pt>
                <c:pt idx="9">
                  <c:v>20753094.619381018</c:v>
                </c:pt>
                <c:pt idx="10">
                  <c:v>20218789.602096699</c:v>
                </c:pt>
                <c:pt idx="11">
                  <c:v>18116760.56752805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7A-494C-A6B0-8C72A2B2E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5995776"/>
        <c:axId val="76009856"/>
      </c:barChart>
      <c:lineChart>
        <c:grouping val="standard"/>
        <c:varyColors val="0"/>
        <c:ser>
          <c:idx val="2"/>
          <c:order val="1"/>
          <c:tx>
            <c:v>Realizado 2019</c:v>
          </c:tx>
          <c:spPr>
            <a:ln w="25400">
              <a:solidFill>
                <a:srgbClr val="FFFF00"/>
              </a:solidFill>
              <a:prstDash val="sysDash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Painel!$J$10:$J$21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Painel!$L$10:$L$21</c:f>
              <c:numCache>
                <c:formatCode>_(* #,##0.00_);_(* \(#,##0.00\);_(* "-"??_);_(@_)</c:formatCode>
                <c:ptCount val="12"/>
                <c:pt idx="0">
                  <c:v>15760964.089999996</c:v>
                </c:pt>
                <c:pt idx="1">
                  <c:v>17626111.43</c:v>
                </c:pt>
                <c:pt idx="2">
                  <c:v>19838351.709999982</c:v>
                </c:pt>
                <c:pt idx="3">
                  <c:v>22135165.599999994</c:v>
                </c:pt>
                <c:pt idx="4">
                  <c:v>16002430.759999994</c:v>
                </c:pt>
                <c:pt idx="5">
                  <c:v>19620985.279999979</c:v>
                </c:pt>
                <c:pt idx="6">
                  <c:v>20406653.159999982</c:v>
                </c:pt>
                <c:pt idx="7">
                  <c:v>17213102.659999985</c:v>
                </c:pt>
                <c:pt idx="8">
                  <c:v>15932467.860000003</c:v>
                </c:pt>
                <c:pt idx="9">
                  <c:v>15721536.799999997</c:v>
                </c:pt>
                <c:pt idx="10">
                  <c:v>5643822.1000000015</c:v>
                </c:pt>
                <c:pt idx="11">
                  <c:v>18403558.689999998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17A-494C-A6B0-8C72A2B2EA1E}"/>
            </c:ext>
          </c:extLst>
        </c:ser>
        <c:ser>
          <c:idx val="1"/>
          <c:order val="2"/>
          <c:tx>
            <c:v>Realizado 2018</c:v>
          </c:tx>
          <c:spPr>
            <a:ln w="25400">
              <a:prstDash val="sysDash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Painel!$N$10:$N$21</c:f>
              <c:numCache>
                <c:formatCode>_(* #,##0.00_);_(* \(#,##0.00\);_(* "-"??_);_(@_)</c:formatCode>
                <c:ptCount val="12"/>
                <c:pt idx="0">
                  <c:v>17280052.580000002</c:v>
                </c:pt>
                <c:pt idx="1">
                  <c:v>17516123.749999993</c:v>
                </c:pt>
                <c:pt idx="2">
                  <c:v>16317984.780000005</c:v>
                </c:pt>
                <c:pt idx="3">
                  <c:v>16902613.839999996</c:v>
                </c:pt>
                <c:pt idx="4">
                  <c:v>19415082.989999991</c:v>
                </c:pt>
                <c:pt idx="5">
                  <c:v>17677732.539999999</c:v>
                </c:pt>
                <c:pt idx="6">
                  <c:v>17767567.069999989</c:v>
                </c:pt>
                <c:pt idx="7">
                  <c:v>18347835.890000001</c:v>
                </c:pt>
                <c:pt idx="8">
                  <c:v>17168780.82</c:v>
                </c:pt>
                <c:pt idx="9">
                  <c:v>19231136.139999993</c:v>
                </c:pt>
                <c:pt idx="10">
                  <c:v>16005282.09</c:v>
                </c:pt>
                <c:pt idx="11">
                  <c:v>16771913.919999998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17A-494C-A6B0-8C72A2B2E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95776"/>
        <c:axId val="76009856"/>
      </c:lineChart>
      <c:catAx>
        <c:axId val="7599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6009856"/>
        <c:crosses val="autoZero"/>
        <c:auto val="1"/>
        <c:lblAlgn val="ctr"/>
        <c:lblOffset val="100"/>
        <c:noMultiLvlLbl val="0"/>
      </c:catAx>
      <c:valAx>
        <c:axId val="7600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599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77059462568508"/>
          <c:y val="0.7735834704544674"/>
          <c:w val="0.67165586834445856"/>
          <c:h val="0.14653580944207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  <a:scene3d>
      <a:camera prst="orthographicFront"/>
      <a:lightRig rig="threePt" dir="t"/>
    </a:scene3d>
    <a:sp3d prstMaterial="clear">
      <a:bevelT w="260350" h="50800" prst="softRound"/>
      <a:bevelB prst="softRound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 Black" pitchFamily="34" charset="0"/>
              </a:defRPr>
            </a:pPr>
            <a:r>
              <a:rPr lang="en-US" sz="1400">
                <a:latin typeface="Arial Black" pitchFamily="34" charset="0"/>
              </a:rPr>
              <a:t>Desempenho 2019</a:t>
            </a:r>
          </a:p>
        </c:rich>
      </c:tx>
      <c:layout>
        <c:manualLayout>
          <c:xMode val="edge"/>
          <c:yMode val="edge"/>
          <c:x val="0.16137949835815568"/>
          <c:y val="0.6261686850899147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432257587519869"/>
          <c:y val="7.7593721781270886E-2"/>
          <c:w val="0.71064507781597719"/>
          <c:h val="0.92240623319226533"/>
        </c:manualLayout>
      </c:layout>
      <c:doughnutChart>
        <c:varyColors val="1"/>
        <c:ser>
          <c:idx val="0"/>
          <c:order val="0"/>
          <c:tx>
            <c:v>Velocimetro</c:v>
          </c:tx>
          <c:explosion val="1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Pt>
            <c:idx val="3"/>
            <c:bubble3D val="0"/>
            <c:spPr>
              <a:solidFill>
                <a:srgbClr val="92D050"/>
              </a:solidFill>
            </c:spPr>
          </c:dPt>
          <c:dPt>
            <c:idx val="4"/>
            <c:bubble3D val="0"/>
            <c:spPr>
              <a:noFill/>
            </c:spPr>
          </c:dPt>
          <c:dLbls>
            <c:dLbl>
              <c:idx val="4"/>
              <c:delete val="1"/>
            </c:dLbl>
            <c:txPr>
              <a:bodyPr/>
              <a:lstStyle/>
              <a:p>
                <a:pPr>
                  <a:defRPr sz="500" b="1">
                    <a:solidFill>
                      <a:schemeClr val="bg1">
                        <a:lumMod val="95000"/>
                      </a:schemeClr>
                    </a:solidFill>
                    <a:latin typeface="Arial Black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FOTOS!$A$15:$A$19</c:f>
              <c:strCache>
                <c:ptCount val="5"/>
                <c:pt idx="0">
                  <c:v>Ruim</c:v>
                </c:pt>
                <c:pt idx="1">
                  <c:v>Regular</c:v>
                </c:pt>
                <c:pt idx="2">
                  <c:v>Bom</c:v>
                </c:pt>
                <c:pt idx="3">
                  <c:v>Ótimo</c:v>
                </c:pt>
                <c:pt idx="4">
                  <c:v>Fim</c:v>
                </c:pt>
              </c:strCache>
            </c:strRef>
          </c:cat>
          <c:val>
            <c:numRef>
              <c:f>FOTOS!$B$15:$B$19</c:f>
              <c:numCache>
                <c:formatCode>General</c:formatCode>
                <c:ptCount val="5"/>
                <c:pt idx="0">
                  <c:v>52</c:v>
                </c:pt>
                <c:pt idx="1">
                  <c:v>40</c:v>
                </c:pt>
                <c:pt idx="2">
                  <c:v>5</c:v>
                </c:pt>
                <c:pt idx="3">
                  <c:v>3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1"/>
      </c:doughnutChart>
      <c:pieChart>
        <c:varyColors val="1"/>
        <c:ser>
          <c:idx val="1"/>
          <c:order val="1"/>
          <c:tx>
            <c:v>Ponteiro</c:v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dLbls>
            <c:dLbl>
              <c:idx val="1"/>
              <c:layout/>
              <c:tx>
                <c:strRef>
                  <c:f>FOTOS!$C$22</c:f>
                  <c:strCache>
                    <c:ptCount val="1"/>
                    <c:pt idx="0">
                      <c:v>86%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>
                      <a:latin typeface="Arial Black" pitchFamily="34" charset="0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FOTOS!$B$22:$B$24</c:f>
              <c:numCache>
                <c:formatCode>General</c:formatCode>
                <c:ptCount val="3"/>
                <c:pt idx="0" formatCode="0.00">
                  <c:v>85.934518931320085</c:v>
                </c:pt>
                <c:pt idx="1">
                  <c:v>1.5</c:v>
                </c:pt>
                <c:pt idx="2" formatCode="0.00">
                  <c:v>112.56548106867992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dk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100"/>
              <a:t>Evolução Acumulado</a:t>
            </a:r>
          </a:p>
        </c:rich>
      </c:tx>
      <c:layout>
        <c:manualLayout>
          <c:xMode val="edge"/>
          <c:yMode val="edge"/>
          <c:x val="0.35083688309453115"/>
          <c:y val="5.060650111043811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785097348617751"/>
          <c:y val="0.20232432432432432"/>
          <c:w val="0.82934027859979431"/>
          <c:h val="0.43894062566503511"/>
        </c:manualLayout>
      </c:layout>
      <c:barChart>
        <c:barDir val="col"/>
        <c:grouping val="clustered"/>
        <c:varyColors val="0"/>
        <c:ser>
          <c:idx val="0"/>
          <c:order val="0"/>
          <c:tx>
            <c:v>Acumulado 2019 Realizado</c:v>
          </c:tx>
          <c:spPr>
            <a:solidFill>
              <a:srgbClr val="00206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Painel!$J$10:$J$21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Painel!$Q$10:$Q$21</c:f>
              <c:numCache>
                <c:formatCode>_(* #,##0.00_);_(* \(#,##0.00\);_(* "-"??_);_(@_)</c:formatCode>
                <c:ptCount val="12"/>
                <c:pt idx="0">
                  <c:v>15760964.089999996</c:v>
                </c:pt>
                <c:pt idx="1">
                  <c:v>33387075.519999996</c:v>
                </c:pt>
                <c:pt idx="2">
                  <c:v>53225427.229999974</c:v>
                </c:pt>
                <c:pt idx="3">
                  <c:v>75360592.829999968</c:v>
                </c:pt>
                <c:pt idx="4">
                  <c:v>91363023.589999959</c:v>
                </c:pt>
                <c:pt idx="5">
                  <c:v>110984008.86999995</c:v>
                </c:pt>
                <c:pt idx="6">
                  <c:v>131390662.02999993</c:v>
                </c:pt>
                <c:pt idx="7">
                  <c:v>148603764.68999991</c:v>
                </c:pt>
                <c:pt idx="8">
                  <c:v>164536232.54999992</c:v>
                </c:pt>
                <c:pt idx="9">
                  <c:v>180257769.3499999</c:v>
                </c:pt>
                <c:pt idx="10">
                  <c:v>185901591.4499999</c:v>
                </c:pt>
                <c:pt idx="11">
                  <c:v>204305150.1399999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7A-494C-A6B0-8C72A2B2E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5705344"/>
        <c:axId val="75735808"/>
      </c:barChart>
      <c:lineChart>
        <c:grouping val="standard"/>
        <c:varyColors val="0"/>
        <c:ser>
          <c:idx val="2"/>
          <c:order val="1"/>
          <c:tx>
            <c:v>Meta Acumulada 2019</c:v>
          </c:tx>
          <c:spPr>
            <a:ln w="31750">
              <a:solidFill>
                <a:srgbClr val="00B050"/>
              </a:solidFill>
              <a:prstDash val="sysDash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Painel!$J$10:$J$21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Painel!$P$10:$P$21</c:f>
              <c:numCache>
                <c:formatCode>_(* #,##0.00_);_(* \(#,##0.00\);_(* "-"??_);_(@_)</c:formatCode>
                <c:ptCount val="12"/>
                <c:pt idx="0">
                  <c:v>16697621.567528054</c:v>
                </c:pt>
                <c:pt idx="1">
                  <c:v>34316349.113495938</c:v>
                </c:pt>
                <c:pt idx="2">
                  <c:v>53744553.732876956</c:v>
                </c:pt>
                <c:pt idx="3">
                  <c:v>73293934.300405011</c:v>
                </c:pt>
                <c:pt idx="4">
                  <c:v>94018733.133270934</c:v>
                </c:pt>
                <c:pt idx="5">
                  <c:v>115024151.96613686</c:v>
                </c:pt>
                <c:pt idx="6">
                  <c:v>136458615.8162871</c:v>
                </c:pt>
                <c:pt idx="7">
                  <c:v>157739709.66643736</c:v>
                </c:pt>
                <c:pt idx="8">
                  <c:v>178656504.28581837</c:v>
                </c:pt>
                <c:pt idx="9">
                  <c:v>199409598.90519938</c:v>
                </c:pt>
                <c:pt idx="10">
                  <c:v>219628388.50729609</c:v>
                </c:pt>
                <c:pt idx="11">
                  <c:v>237745149.07482412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17A-494C-A6B0-8C72A2B2E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05344"/>
        <c:axId val="75735808"/>
      </c:lineChart>
      <c:catAx>
        <c:axId val="7570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5735808"/>
        <c:crosses val="autoZero"/>
        <c:auto val="1"/>
        <c:lblAlgn val="ctr"/>
        <c:lblOffset val="100"/>
        <c:noMultiLvlLbl val="0"/>
      </c:catAx>
      <c:valAx>
        <c:axId val="757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570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  <a:scene3d>
      <a:camera prst="orthographicFront"/>
      <a:lightRig rig="threePt" dir="t"/>
    </a:scene3d>
    <a:sp3d prstMaterial="clear">
      <a:bevelT w="260350" h="50800" prst="softRound"/>
      <a:bevelB prst="softRound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20</xdr:row>
      <xdr:rowOff>203200</xdr:rowOff>
    </xdr:from>
    <xdr:to>
      <xdr:col>14</xdr:col>
      <xdr:colOff>1181100</xdr:colOff>
      <xdr:row>33</xdr:row>
      <xdr:rowOff>177800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12700</xdr:colOff>
      <xdr:row>3</xdr:row>
      <xdr:rowOff>165100</xdr:rowOff>
    </xdr:from>
    <xdr:to>
      <xdr:col>7</xdr:col>
      <xdr:colOff>427830</xdr:colOff>
      <xdr:row>10</xdr:row>
      <xdr:rowOff>98281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PRODUT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95500" y="419100"/>
              <a:ext cx="1126330" cy="131748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84932</xdr:colOff>
      <xdr:row>10</xdr:row>
      <xdr:rowOff>139700</xdr:rowOff>
    </xdr:from>
    <xdr:to>
      <xdr:col>7</xdr:col>
      <xdr:colOff>457199</xdr:colOff>
      <xdr:row>15</xdr:row>
      <xdr:rowOff>152405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CONSULTO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NSULT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21532" y="1778000"/>
              <a:ext cx="2429667" cy="10287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68262</xdr:colOff>
      <xdr:row>3</xdr:row>
      <xdr:rowOff>161924</xdr:rowOff>
    </xdr:from>
    <xdr:to>
      <xdr:col>5</xdr:col>
      <xdr:colOff>1104900</xdr:colOff>
      <xdr:row>10</xdr:row>
      <xdr:rowOff>101600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FILIAL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ILIAL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4862" y="415924"/>
              <a:ext cx="1138238" cy="13239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165100</xdr:rowOff>
        </xdr:from>
        <xdr:to>
          <xdr:col>7</xdr:col>
          <xdr:colOff>444499</xdr:colOff>
          <xdr:row>24</xdr:row>
          <xdr:rowOff>19900</xdr:rowOff>
        </xdr:to>
        <xdr:pic>
          <xdr:nvPicPr>
            <xdr:cNvPr id="23" name="Imagem 22"/>
            <xdr:cNvPicPr>
              <a:picLocks noChangeAspect="1"/>
              <a:extLst>
                <a:ext uri="{84589F7E-364E-4C9E-8A38-B11213B215E9}">
                  <a14:cameraTool cellRange="FOTOS" spid="_x0000_s3084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838200" y="2819400"/>
              <a:ext cx="2400299" cy="1696300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3</xdr:col>
      <xdr:colOff>406400</xdr:colOff>
      <xdr:row>23</xdr:row>
      <xdr:rowOff>165100</xdr:rowOff>
    </xdr:from>
    <xdr:to>
      <xdr:col>9</xdr:col>
      <xdr:colOff>63500</xdr:colOff>
      <xdr:row>33</xdr:row>
      <xdr:rowOff>190500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20</xdr:row>
      <xdr:rowOff>190500</xdr:rowOff>
    </xdr:from>
    <xdr:to>
      <xdr:col>20</xdr:col>
      <xdr:colOff>12700</xdr:colOff>
      <xdr:row>33</xdr:row>
      <xdr:rowOff>177800</xdr:rowOff>
    </xdr:to>
    <xdr:graphicFrame macro="">
      <xdr:nvGraphicFramePr>
        <xdr:cNvPr id="25" name="Gráfico 2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47627</xdr:colOff>
      <xdr:row>9</xdr:row>
      <xdr:rowOff>59532</xdr:rowOff>
    </xdr:from>
    <xdr:to>
      <xdr:col>6</xdr:col>
      <xdr:colOff>1059658</xdr:colOff>
      <xdr:row>9</xdr:row>
      <xdr:rowOff>1071563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>
                <a:alpha val="0"/>
              </a:srgbClr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6315" y="4357688"/>
          <a:ext cx="1012031" cy="1012031"/>
        </a:xfrm>
        <a:prstGeom prst="rect">
          <a:avLst/>
        </a:prstGeom>
      </xdr:spPr>
    </xdr:pic>
    <xdr:clientData/>
  </xdr:twoCellAnchor>
  <xdr:twoCellAnchor editAs="oneCell">
    <xdr:from>
      <xdr:col>6</xdr:col>
      <xdr:colOff>145218</xdr:colOff>
      <xdr:row>7</xdr:row>
      <xdr:rowOff>252375</xdr:rowOff>
    </xdr:from>
    <xdr:to>
      <xdr:col>6</xdr:col>
      <xdr:colOff>1107281</xdr:colOff>
      <xdr:row>8</xdr:row>
      <xdr:rowOff>23813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0499" y="2740781"/>
          <a:ext cx="962063" cy="962063"/>
        </a:xfrm>
        <a:prstGeom prst="rect">
          <a:avLst/>
        </a:prstGeom>
      </xdr:spPr>
    </xdr:pic>
    <xdr:clientData/>
  </xdr:twoCellAnchor>
  <xdr:twoCellAnchor editAs="oneCell">
    <xdr:from>
      <xdr:col>6</xdr:col>
      <xdr:colOff>80906</xdr:colOff>
      <xdr:row>8</xdr:row>
      <xdr:rowOff>188065</xdr:rowOff>
    </xdr:from>
    <xdr:to>
      <xdr:col>6</xdr:col>
      <xdr:colOff>1059655</xdr:colOff>
      <xdr:row>8</xdr:row>
      <xdr:rowOff>1166814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6187" y="3867096"/>
          <a:ext cx="978749" cy="978749"/>
        </a:xfrm>
        <a:prstGeom prst="rect">
          <a:avLst/>
        </a:prstGeom>
      </xdr:spPr>
    </xdr:pic>
    <xdr:clientData/>
  </xdr:twoCellAnchor>
  <xdr:twoCellAnchor editAs="oneCell">
    <xdr:from>
      <xdr:col>6</xdr:col>
      <xdr:colOff>154780</xdr:colOff>
      <xdr:row>6</xdr:row>
      <xdr:rowOff>214313</xdr:rowOff>
    </xdr:from>
    <xdr:to>
      <xdr:col>6</xdr:col>
      <xdr:colOff>1107278</xdr:colOff>
      <xdr:row>6</xdr:row>
      <xdr:rowOff>1273968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0061" y="1357313"/>
          <a:ext cx="952498" cy="105965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3472.977980324074" createdVersion="4" refreshedVersion="4" minRefreshableVersion="3" recordCount="816">
  <cacheSource type="worksheet">
    <worksheetSource ref="B8:H824" sheet="BASE GERAL"/>
  </cacheSource>
  <cacheFields count="7">
    <cacheField name="Mês" numFmtId="0">
      <sharedItems count="12">
        <s v="ABRIL"/>
        <s v="AGOSTO"/>
        <s v="DEZEMBRO"/>
        <s v="FEVEREIRO"/>
        <s v="JANEIRO"/>
        <s v="JULHO"/>
        <s v="JUNHO"/>
        <s v="MAIO"/>
        <s v="MARÇO"/>
        <s v="NOVEMBRO"/>
        <s v="OUTUBRO"/>
        <s v="SETEMBRO"/>
      </sharedItems>
    </cacheField>
    <cacheField name="PRODUTO" numFmtId="0">
      <sharedItems count="4">
        <s v="PRODUTO A"/>
        <s v="PRODUTO B"/>
        <s v="PRODUTO C"/>
        <s v="PRODUTO D"/>
      </sharedItems>
    </cacheField>
    <cacheField name="CONSULTOR" numFmtId="0">
      <sharedItems count="4">
        <s v="CONSULTOR 1"/>
        <s v="CONSULTOR 2"/>
        <s v="CONSULTOR 3"/>
        <s v="CONSULTOR 4"/>
      </sharedItems>
    </cacheField>
    <cacheField name="FILIAL" numFmtId="0">
      <sharedItems count="4">
        <s v="FILIAL 1"/>
        <s v="FILIAL 2"/>
        <s v="FILIAL 3"/>
        <s v="FILIAL 4"/>
      </sharedItems>
    </cacheField>
    <cacheField name="Valor Projetado 2019" numFmtId="43">
      <sharedItems containsString="0" containsBlank="1" containsNumber="1" minValue="0" maxValue="4200000"/>
    </cacheField>
    <cacheField name="Valor Realizado 2019_x000a_" numFmtId="43">
      <sharedItems containsString="0" containsBlank="1" containsNumber="1" minValue="-4400" maxValue="3830941.4"/>
    </cacheField>
    <cacheField name="Valor Realizado 2018" numFmtId="43">
      <sharedItems containsString="0" containsBlank="1" containsNumber="1" minValue="-35201.35" maxValue="3852119.6900000009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6">
  <r>
    <x v="0"/>
    <x v="0"/>
    <x v="0"/>
    <x v="0"/>
    <n v="160000"/>
    <n v="680557.46"/>
    <n v="39475.329999999994"/>
  </r>
  <r>
    <x v="0"/>
    <x v="0"/>
    <x v="0"/>
    <x v="0"/>
    <n v="15000"/>
    <n v="1889"/>
    <n v="22179.409999999996"/>
  </r>
  <r>
    <x v="0"/>
    <x v="0"/>
    <x v="0"/>
    <x v="0"/>
    <n v="90769.230769230766"/>
    <n v="82942.87999999999"/>
    <n v="127086.5400000001"/>
  </r>
  <r>
    <x v="0"/>
    <x v="0"/>
    <x v="0"/>
    <x v="0"/>
    <n v="3800000"/>
    <n v="2408386.559999994"/>
    <n v="3163416.5700000026"/>
  </r>
  <r>
    <x v="0"/>
    <x v="0"/>
    <x v="0"/>
    <x v="0"/>
    <n v="0"/>
    <n v="13187.91"/>
    <n v="68416.62000000001"/>
  </r>
  <r>
    <x v="0"/>
    <x v="0"/>
    <x v="0"/>
    <x v="0"/>
    <n v="2000"/>
    <n v="0"/>
    <m/>
  </r>
  <r>
    <x v="0"/>
    <x v="0"/>
    <x v="0"/>
    <x v="0"/>
    <n v="0"/>
    <n v="7840"/>
    <n v="0"/>
  </r>
  <r>
    <x v="0"/>
    <x v="0"/>
    <x v="0"/>
    <x v="0"/>
    <n v="0"/>
    <n v="133636.18"/>
    <m/>
  </r>
  <r>
    <x v="0"/>
    <x v="0"/>
    <x v="0"/>
    <x v="0"/>
    <n v="6440"/>
    <n v="11004.260000000002"/>
    <n v="4572.01"/>
  </r>
  <r>
    <x v="0"/>
    <x v="0"/>
    <x v="0"/>
    <x v="0"/>
    <n v="4600"/>
    <n v="0"/>
    <n v="8867.06"/>
  </r>
  <r>
    <x v="0"/>
    <x v="0"/>
    <x v="0"/>
    <x v="0"/>
    <n v="0"/>
    <n v="0"/>
    <n v="43800"/>
  </r>
  <r>
    <x v="0"/>
    <x v="0"/>
    <x v="0"/>
    <x v="0"/>
    <n v="0"/>
    <n v="12711.76"/>
    <n v="99571.549999999916"/>
  </r>
  <r>
    <x v="0"/>
    <x v="0"/>
    <x v="0"/>
    <x v="0"/>
    <n v="23000"/>
    <n v="9517.57"/>
    <n v="14165.67"/>
  </r>
  <r>
    <x v="0"/>
    <x v="0"/>
    <x v="0"/>
    <x v="0"/>
    <n v="152542"/>
    <n v="132295.95000000001"/>
    <n v="106590.02000000002"/>
  </r>
  <r>
    <x v="0"/>
    <x v="0"/>
    <x v="0"/>
    <x v="0"/>
    <n v="578873.11082402698"/>
    <n v="899062.76000000013"/>
    <n v="819779.74000000011"/>
  </r>
  <r>
    <x v="0"/>
    <x v="0"/>
    <x v="0"/>
    <x v="0"/>
    <n v="1020000"/>
    <n v="654517.49999999907"/>
    <n v="827294.11999999837"/>
  </r>
  <r>
    <x v="0"/>
    <x v="0"/>
    <x v="0"/>
    <x v="0"/>
    <n v="171620"/>
    <n v="87204.58"/>
    <n v="88778.660000000018"/>
  </r>
  <r>
    <x v="1"/>
    <x v="0"/>
    <x v="0"/>
    <x v="0"/>
    <n v="0"/>
    <n v="1091"/>
    <n v="0"/>
  </r>
  <r>
    <x v="1"/>
    <x v="0"/>
    <x v="0"/>
    <x v="0"/>
    <n v="50769.230769230766"/>
    <n v="43842.34"/>
    <n v="51989.610000000015"/>
  </r>
  <r>
    <x v="1"/>
    <x v="0"/>
    <x v="0"/>
    <x v="0"/>
    <n v="80769.230769230766"/>
    <n v="77036.299999999974"/>
    <n v="49555.379999999983"/>
  </r>
  <r>
    <x v="1"/>
    <x v="0"/>
    <x v="0"/>
    <x v="0"/>
    <n v="4000000"/>
    <n v="2623455.0599999861"/>
    <n v="3531162.0600000028"/>
  </r>
  <r>
    <x v="1"/>
    <x v="0"/>
    <x v="0"/>
    <x v="0"/>
    <n v="90000"/>
    <n v="47581.460000000021"/>
    <n v="72920.840000000011"/>
  </r>
  <r>
    <x v="1"/>
    <x v="0"/>
    <x v="0"/>
    <x v="0"/>
    <n v="12000"/>
    <n v="10006.439999999997"/>
    <n v="10165.720000000001"/>
  </r>
  <r>
    <x v="1"/>
    <x v="0"/>
    <x v="0"/>
    <x v="0"/>
    <n v="80000"/>
    <n v="46016.66"/>
    <n v="28465.1"/>
  </r>
  <r>
    <x v="1"/>
    <x v="0"/>
    <x v="0"/>
    <x v="0"/>
    <n v="541431.92961864406"/>
    <n v="1125227"/>
    <m/>
  </r>
  <r>
    <x v="1"/>
    <x v="0"/>
    <x v="0"/>
    <x v="0"/>
    <n v="6440"/>
    <n v="1225.82"/>
    <n v="1564.3100000000004"/>
  </r>
  <r>
    <x v="1"/>
    <x v="0"/>
    <x v="0"/>
    <x v="0"/>
    <n v="0"/>
    <n v="0"/>
    <n v="460"/>
  </r>
  <r>
    <x v="1"/>
    <x v="0"/>
    <x v="0"/>
    <x v="0"/>
    <n v="475000"/>
    <n v="380643.09999999986"/>
    <n v="344644.4"/>
  </r>
  <r>
    <x v="1"/>
    <x v="0"/>
    <x v="0"/>
    <x v="0"/>
    <n v="0"/>
    <n v="2076.9299999999998"/>
    <n v="39542.040000000015"/>
  </r>
  <r>
    <x v="1"/>
    <x v="0"/>
    <x v="0"/>
    <x v="0"/>
    <n v="1250000"/>
    <n v="781494.73000000021"/>
    <n v="766799.21999999939"/>
  </r>
  <r>
    <x v="1"/>
    <x v="0"/>
    <x v="0"/>
    <x v="0"/>
    <n v="22000"/>
    <n v="0"/>
    <m/>
  </r>
  <r>
    <x v="1"/>
    <x v="0"/>
    <x v="0"/>
    <x v="0"/>
    <n v="0"/>
    <n v="0"/>
    <n v="-6256.2199999999993"/>
  </r>
  <r>
    <x v="1"/>
    <x v="0"/>
    <x v="0"/>
    <x v="0"/>
    <n v="144444.44444444444"/>
    <n v="247008.17999999996"/>
    <n v="1489.21"/>
  </r>
  <r>
    <x v="1"/>
    <x v="0"/>
    <x v="0"/>
    <x v="0"/>
    <n v="0"/>
    <n v="3855.85"/>
    <n v="23521.23"/>
  </r>
  <r>
    <x v="2"/>
    <x v="0"/>
    <x v="0"/>
    <x v="0"/>
    <n v="150000"/>
    <n v="304888.62999999995"/>
    <n v="306961.22000000009"/>
  </r>
  <r>
    <x v="2"/>
    <x v="0"/>
    <x v="0"/>
    <x v="0"/>
    <n v="45769.230769230766"/>
    <n v="2648"/>
    <n v="51993.130000000012"/>
  </r>
  <r>
    <x v="2"/>
    <x v="0"/>
    <x v="0"/>
    <x v="0"/>
    <n v="80769.230769230766"/>
    <n v="222882.71999999997"/>
    <n v="67307.17"/>
  </r>
  <r>
    <x v="2"/>
    <x v="0"/>
    <x v="0"/>
    <x v="0"/>
    <n v="0"/>
    <n v="821441.26"/>
    <n v="6543.5499999999993"/>
  </r>
  <r>
    <x v="2"/>
    <x v="0"/>
    <x v="0"/>
    <x v="0"/>
    <n v="150000"/>
    <n v="107908.65"/>
    <n v="187149.40999999997"/>
  </r>
  <r>
    <x v="2"/>
    <x v="0"/>
    <x v="0"/>
    <x v="0"/>
    <n v="7000"/>
    <n v="98533.66"/>
    <n v="10845.52"/>
  </r>
  <r>
    <x v="2"/>
    <x v="0"/>
    <x v="0"/>
    <x v="0"/>
    <n v="0"/>
    <n v="136494.77000000011"/>
    <n v="9772.98"/>
  </r>
  <r>
    <x v="2"/>
    <x v="0"/>
    <x v="0"/>
    <x v="0"/>
    <n v="230000"/>
    <n v="893990.98999999929"/>
    <n v="153652.83000000007"/>
  </r>
  <r>
    <x v="2"/>
    <x v="0"/>
    <x v="0"/>
    <x v="0"/>
    <n v="11040"/>
    <n v="172270.77000000002"/>
    <n v="3217.0899999999997"/>
  </r>
  <r>
    <x v="2"/>
    <x v="0"/>
    <x v="0"/>
    <x v="0"/>
    <n v="300000"/>
    <n v="4200"/>
    <n v="24009.460000000003"/>
  </r>
  <r>
    <x v="2"/>
    <x v="0"/>
    <x v="0"/>
    <x v="0"/>
    <n v="970000"/>
    <n v="64469.289999999994"/>
    <n v="583869.24000000139"/>
  </r>
  <r>
    <x v="2"/>
    <x v="0"/>
    <x v="0"/>
    <x v="0"/>
    <n v="900000"/>
    <n v="0"/>
    <n v="796510.43000000028"/>
  </r>
  <r>
    <x v="2"/>
    <x v="0"/>
    <x v="0"/>
    <x v="0"/>
    <n v="152542"/>
    <n v="1655999.66"/>
    <n v="1340.54"/>
  </r>
  <r>
    <x v="2"/>
    <x v="0"/>
    <x v="0"/>
    <x v="0"/>
    <n v="578873.11082402698"/>
    <n v="199634.43000000002"/>
    <n v="575458.29"/>
  </r>
  <r>
    <x v="2"/>
    <x v="0"/>
    <x v="0"/>
    <x v="0"/>
    <n v="1090000"/>
    <n v="3075.3400000000011"/>
    <n v="722431.5700000003"/>
  </r>
  <r>
    <x v="2"/>
    <x v="0"/>
    <x v="0"/>
    <x v="0"/>
    <n v="550000"/>
    <n v="394997.17999999976"/>
    <n v="352563.13999999996"/>
  </r>
  <r>
    <x v="3"/>
    <x v="0"/>
    <x v="0"/>
    <x v="0"/>
    <n v="130000"/>
    <n v="102760.23999999998"/>
    <n v="255889.8199999998"/>
  </r>
  <r>
    <x v="3"/>
    <x v="0"/>
    <x v="0"/>
    <x v="0"/>
    <n v="1000"/>
    <n v="1807"/>
    <n v="340"/>
  </r>
  <r>
    <x v="3"/>
    <x v="0"/>
    <x v="0"/>
    <x v="0"/>
    <n v="60769.230769230766"/>
    <n v="82377.76999999999"/>
    <n v="83718.789999999935"/>
  </r>
  <r>
    <x v="3"/>
    <x v="0"/>
    <x v="0"/>
    <x v="0"/>
    <n v="12000"/>
    <n v="812.57999999999993"/>
    <n v="11838.6"/>
  </r>
  <r>
    <x v="3"/>
    <x v="0"/>
    <x v="0"/>
    <x v="0"/>
    <n v="0"/>
    <n v="0"/>
    <n v="7550.4"/>
  </r>
  <r>
    <x v="3"/>
    <x v="0"/>
    <x v="0"/>
    <x v="0"/>
    <n v="3000"/>
    <n v="0"/>
    <n v="0"/>
  </r>
  <r>
    <x v="3"/>
    <x v="0"/>
    <x v="0"/>
    <x v="0"/>
    <n v="0"/>
    <n v="4400"/>
    <n v="0"/>
  </r>
  <r>
    <x v="3"/>
    <x v="0"/>
    <x v="0"/>
    <x v="0"/>
    <n v="644000"/>
    <n v="271263.92000000004"/>
    <n v="960339.44999999949"/>
  </r>
  <r>
    <x v="3"/>
    <x v="0"/>
    <x v="0"/>
    <x v="0"/>
    <n v="0"/>
    <n v="14067.5"/>
    <n v="74825.560000000012"/>
  </r>
  <r>
    <x v="3"/>
    <x v="0"/>
    <x v="0"/>
    <x v="0"/>
    <n v="4600"/>
    <n v="1829.9900000000002"/>
    <n v="0"/>
  </r>
  <r>
    <x v="3"/>
    <x v="0"/>
    <x v="0"/>
    <x v="0"/>
    <n v="1900"/>
    <n v="0"/>
    <n v="-6761.6699999999992"/>
  </r>
  <r>
    <x v="3"/>
    <x v="0"/>
    <x v="0"/>
    <x v="0"/>
    <n v="0"/>
    <n v="5250.83"/>
    <n v="104276.5199999999"/>
  </r>
  <r>
    <x v="3"/>
    <x v="0"/>
    <x v="0"/>
    <x v="0"/>
    <n v="37500"/>
    <n v="2225.33"/>
    <n v="-3500"/>
  </r>
  <r>
    <x v="3"/>
    <x v="0"/>
    <x v="0"/>
    <x v="0"/>
    <n v="1744444.4444444445"/>
    <n v="1840238.4200000025"/>
    <n v="1856993.2999999984"/>
  </r>
  <r>
    <x v="3"/>
    <x v="0"/>
    <x v="0"/>
    <x v="0"/>
    <n v="0"/>
    <n v="159348.26"/>
    <n v="41861.86"/>
  </r>
  <r>
    <x v="3"/>
    <x v="0"/>
    <x v="0"/>
    <x v="0"/>
    <n v="20000"/>
    <n v="27441.579999999991"/>
    <n v="9500.67"/>
  </r>
  <r>
    <x v="3"/>
    <x v="0"/>
    <x v="0"/>
    <x v="0"/>
    <n v="440000"/>
    <n v="521058.15000000014"/>
    <m/>
  </r>
  <r>
    <x v="4"/>
    <x v="0"/>
    <x v="0"/>
    <x v="0"/>
    <n v="105000"/>
    <n v="129472.82000000008"/>
    <n v="89048.09"/>
  </r>
  <r>
    <x v="4"/>
    <x v="0"/>
    <x v="0"/>
    <x v="0"/>
    <n v="310769.23076923075"/>
    <n v="304888.62999999995"/>
    <n v="363639.84999999922"/>
  </r>
  <r>
    <x v="4"/>
    <x v="0"/>
    <x v="0"/>
    <x v="0"/>
    <n v="372356.21723275253"/>
    <n v="2648"/>
    <n v="0"/>
  </r>
  <r>
    <x v="4"/>
    <x v="0"/>
    <x v="0"/>
    <x v="0"/>
    <n v="170000"/>
    <n v="222882.71999999997"/>
    <n v="246665.90000000037"/>
  </r>
  <r>
    <x v="4"/>
    <x v="0"/>
    <x v="0"/>
    <x v="0"/>
    <n v="826327"/>
    <n v="821441.26"/>
    <n v="1208710.5699999998"/>
  </r>
  <r>
    <x v="4"/>
    <x v="0"/>
    <x v="0"/>
    <x v="0"/>
    <n v="180918"/>
    <n v="107908.65"/>
    <n v="80978.34"/>
  </r>
  <r>
    <x v="4"/>
    <x v="0"/>
    <x v="0"/>
    <x v="0"/>
    <n v="0"/>
    <n v="98533.66"/>
    <n v="0"/>
  </r>
  <r>
    <x v="4"/>
    <x v="0"/>
    <x v="0"/>
    <x v="0"/>
    <n v="230000"/>
    <n v="136494.77000000011"/>
    <n v="265038.19000000018"/>
  </r>
  <r>
    <x v="4"/>
    <x v="0"/>
    <x v="0"/>
    <x v="0"/>
    <n v="828000"/>
    <n v="893990.98999999929"/>
    <n v="786026.52000000025"/>
  </r>
  <r>
    <x v="4"/>
    <x v="0"/>
    <x v="0"/>
    <x v="0"/>
    <n v="426962.57528135594"/>
    <n v="172270.77000000002"/>
    <n v="98464.97"/>
  </r>
  <r>
    <x v="4"/>
    <x v="0"/>
    <x v="0"/>
    <x v="0"/>
    <n v="0"/>
    <n v="4200"/>
    <n v="21639.1"/>
  </r>
  <r>
    <x v="4"/>
    <x v="0"/>
    <x v="0"/>
    <x v="0"/>
    <n v="210213"/>
    <n v="64469.289999999994"/>
    <n v="26932.79"/>
  </r>
  <r>
    <x v="4"/>
    <x v="0"/>
    <x v="0"/>
    <x v="0"/>
    <n v="37500"/>
    <n v="0"/>
    <n v="4593.9799999999996"/>
  </r>
  <r>
    <x v="4"/>
    <x v="0"/>
    <x v="0"/>
    <x v="0"/>
    <n v="1344444.4444444445"/>
    <n v="1655999.66"/>
    <n v="2296143.1800000016"/>
  </r>
  <r>
    <x v="4"/>
    <x v="0"/>
    <x v="0"/>
    <x v="0"/>
    <n v="0"/>
    <n v="199634.43000000002"/>
    <n v="35493.440000000002"/>
  </r>
  <r>
    <x v="4"/>
    <x v="0"/>
    <x v="0"/>
    <x v="0"/>
    <n v="20000"/>
    <n v="3075.3400000000011"/>
    <n v="13843.939999999999"/>
  </r>
  <r>
    <x v="4"/>
    <x v="0"/>
    <x v="0"/>
    <x v="0"/>
    <n v="440000"/>
    <n v="394997.17999999976"/>
    <m/>
  </r>
  <r>
    <x v="5"/>
    <x v="0"/>
    <x v="0"/>
    <x v="0"/>
    <n v="112000"/>
    <n v="160506.51000000021"/>
    <n v="138931.43999999983"/>
  </r>
  <r>
    <x v="5"/>
    <x v="0"/>
    <x v="0"/>
    <x v="0"/>
    <n v="0"/>
    <n v="0"/>
    <n v="38000"/>
  </r>
  <r>
    <x v="5"/>
    <x v="0"/>
    <x v="0"/>
    <x v="0"/>
    <n v="80769.230769230766"/>
    <n v="87549.769999999975"/>
    <n v="51163.520000000011"/>
  </r>
  <r>
    <x v="5"/>
    <x v="0"/>
    <x v="0"/>
    <x v="0"/>
    <n v="15000"/>
    <n v="760.8"/>
    <m/>
  </r>
  <r>
    <x v="5"/>
    <x v="0"/>
    <x v="0"/>
    <x v="0"/>
    <n v="180000"/>
    <n v="441605.0999999998"/>
    <n v="218251.41999999975"/>
  </r>
  <r>
    <x v="5"/>
    <x v="0"/>
    <x v="0"/>
    <x v="0"/>
    <n v="15000"/>
    <n v="3814.2400000000002"/>
    <n v="19072.86"/>
  </r>
  <r>
    <x v="5"/>
    <x v="0"/>
    <x v="0"/>
    <x v="0"/>
    <n v="0"/>
    <n v="0"/>
    <n v="1636.84"/>
  </r>
  <r>
    <x v="5"/>
    <x v="0"/>
    <x v="0"/>
    <x v="0"/>
    <n v="541431.92961864406"/>
    <n v="1540612"/>
    <n v="403188.2"/>
  </r>
  <r>
    <x v="5"/>
    <x v="0"/>
    <x v="0"/>
    <x v="0"/>
    <n v="6440"/>
    <n v="2278.58"/>
    <n v="4400.24"/>
  </r>
  <r>
    <x v="5"/>
    <x v="0"/>
    <x v="0"/>
    <x v="0"/>
    <n v="0"/>
    <n v="0"/>
    <n v="354.65"/>
  </r>
  <r>
    <x v="5"/>
    <x v="0"/>
    <x v="0"/>
    <x v="0"/>
    <n v="475000"/>
    <n v="329370.17"/>
    <n v="348818.24000000051"/>
  </r>
  <r>
    <x v="5"/>
    <x v="0"/>
    <x v="0"/>
    <x v="0"/>
    <n v="1110650"/>
    <n v="963347.23000000021"/>
    <n v="683769.54999999877"/>
  </r>
  <r>
    <x v="5"/>
    <x v="0"/>
    <x v="0"/>
    <x v="0"/>
    <n v="1200000"/>
    <n v="979052.22999999789"/>
    <n v="981504.19000000157"/>
  </r>
  <r>
    <x v="5"/>
    <x v="0"/>
    <x v="0"/>
    <x v="0"/>
    <m/>
    <n v="3211.6"/>
    <n v="36342.79"/>
  </r>
  <r>
    <x v="5"/>
    <x v="0"/>
    <x v="0"/>
    <x v="0"/>
    <n v="0"/>
    <n v="36401.35"/>
    <n v="11327.76"/>
  </r>
  <r>
    <x v="5"/>
    <x v="0"/>
    <x v="0"/>
    <x v="0"/>
    <n v="2500"/>
    <n v="3909.8100000000004"/>
    <n v="728.06"/>
  </r>
  <r>
    <x v="5"/>
    <x v="0"/>
    <x v="0"/>
    <x v="0"/>
    <n v="5000"/>
    <n v="2714.12"/>
    <n v="0"/>
  </r>
  <r>
    <x v="6"/>
    <x v="0"/>
    <x v="0"/>
    <x v="0"/>
    <n v="0"/>
    <n v="0"/>
    <n v="458.33"/>
  </r>
  <r>
    <x v="6"/>
    <x v="0"/>
    <x v="0"/>
    <x v="0"/>
    <n v="769.23076923076951"/>
    <n v="1824.27"/>
    <n v="538.72"/>
  </r>
  <r>
    <x v="6"/>
    <x v="0"/>
    <x v="0"/>
    <x v="0"/>
    <n v="100769.23076923077"/>
    <n v="110332.32999999997"/>
    <n v="119628.03000000007"/>
  </r>
  <r>
    <x v="6"/>
    <x v="0"/>
    <x v="0"/>
    <x v="0"/>
    <n v="4000000"/>
    <n v="2929236.8299999787"/>
    <n v="3036053.2399999988"/>
  </r>
  <r>
    <x v="6"/>
    <x v="0"/>
    <x v="0"/>
    <x v="0"/>
    <n v="0"/>
    <n v="3931.2500000000005"/>
    <n v="83312.759999999995"/>
  </r>
  <r>
    <x v="6"/>
    <x v="0"/>
    <x v="0"/>
    <x v="0"/>
    <n v="7000"/>
    <n v="18591.170000000002"/>
    <n v="8495.3599999999988"/>
  </r>
  <r>
    <x v="6"/>
    <x v="0"/>
    <x v="0"/>
    <x v="0"/>
    <n v="80000"/>
    <n v="48359.009999999995"/>
    <n v="12374.900000000001"/>
  </r>
  <r>
    <x v="6"/>
    <x v="0"/>
    <x v="0"/>
    <x v="0"/>
    <n v="515649.45677966106"/>
    <n v="610250"/>
    <n v="451757.6"/>
  </r>
  <r>
    <x v="6"/>
    <x v="0"/>
    <x v="0"/>
    <x v="0"/>
    <n v="6440"/>
    <n v="3998.19"/>
    <n v="3136.4299999999994"/>
  </r>
  <r>
    <x v="6"/>
    <x v="0"/>
    <x v="0"/>
    <x v="0"/>
    <n v="0"/>
    <n v="3150.05"/>
    <n v="775.32999999999993"/>
  </r>
  <r>
    <x v="6"/>
    <x v="0"/>
    <x v="0"/>
    <x v="0"/>
    <n v="0"/>
    <n v="15360.87"/>
    <n v="944.44"/>
  </r>
  <r>
    <x v="6"/>
    <x v="0"/>
    <x v="0"/>
    <x v="0"/>
    <n v="0"/>
    <n v="6821.0000000000018"/>
    <n v="38083.440000000017"/>
  </r>
  <r>
    <x v="6"/>
    <x v="0"/>
    <x v="0"/>
    <x v="0"/>
    <n v="42500"/>
    <n v="5190"/>
    <n v="1720.5500000000002"/>
  </r>
  <r>
    <x v="6"/>
    <x v="0"/>
    <x v="0"/>
    <x v="0"/>
    <n v="2044444.4444444445"/>
    <n v="1693365.7299999981"/>
    <n v="1984340.3000000047"/>
  </r>
  <r>
    <x v="6"/>
    <x v="0"/>
    <x v="0"/>
    <x v="0"/>
    <n v="643192.34536002995"/>
    <n v="586984.07000000007"/>
    <n v="864888.93000000017"/>
  </r>
  <r>
    <x v="6"/>
    <x v="0"/>
    <x v="0"/>
    <x v="0"/>
    <n v="1050000"/>
    <n v="634388.90999999922"/>
    <n v="1058863.7100000007"/>
  </r>
  <r>
    <x v="6"/>
    <x v="0"/>
    <x v="0"/>
    <x v="0"/>
    <n v="190689"/>
    <n v="96160.52"/>
    <n v="161911.87999999998"/>
  </r>
  <r>
    <x v="7"/>
    <x v="0"/>
    <x v="0"/>
    <x v="0"/>
    <n v="665966.55186440644"/>
    <n v="1420640"/>
    <n v="442500"/>
  </r>
  <r>
    <x v="7"/>
    <x v="0"/>
    <x v="0"/>
    <x v="0"/>
    <n v="1000"/>
    <n v="750"/>
    <n v="522.2299999999999"/>
  </r>
  <r>
    <x v="7"/>
    <x v="0"/>
    <x v="0"/>
    <x v="0"/>
    <n v="9000"/>
    <n v="1892.4"/>
    <n v="5653.92"/>
  </r>
  <r>
    <x v="7"/>
    <x v="0"/>
    <x v="0"/>
    <x v="0"/>
    <n v="15000"/>
    <n v="6398.36"/>
    <n v="37779.68"/>
  </r>
  <r>
    <x v="7"/>
    <x v="0"/>
    <x v="0"/>
    <x v="0"/>
    <n v="0"/>
    <n v="10549.819999999998"/>
    <n v="80409.230000000025"/>
  </r>
  <r>
    <x v="7"/>
    <x v="0"/>
    <x v="0"/>
    <x v="0"/>
    <n v="2000"/>
    <n v="1609.84"/>
    <n v="0"/>
  </r>
  <r>
    <x v="7"/>
    <x v="0"/>
    <x v="0"/>
    <x v="0"/>
    <n v="0"/>
    <n v="902895.64000000048"/>
    <n v="1673.15"/>
  </r>
  <r>
    <x v="7"/>
    <x v="0"/>
    <x v="0"/>
    <x v="0"/>
    <n v="276000"/>
    <n v="70147.62000000001"/>
    <n v="196386.09999999998"/>
  </r>
  <r>
    <x v="7"/>
    <x v="0"/>
    <x v="0"/>
    <x v="0"/>
    <n v="1012000"/>
    <n v="623219.68999999913"/>
    <n v="1051446.5699999996"/>
  </r>
  <r>
    <x v="7"/>
    <x v="0"/>
    <x v="0"/>
    <x v="0"/>
    <n v="300000"/>
    <n v="141639.29"/>
    <m/>
  </r>
  <r>
    <x v="7"/>
    <x v="0"/>
    <x v="0"/>
    <x v="0"/>
    <n v="1067000"/>
    <n v="480310.2800000002"/>
    <n v="946282.28999999957"/>
  </r>
  <r>
    <x v="7"/>
    <x v="0"/>
    <x v="0"/>
    <x v="0"/>
    <n v="0"/>
    <n v="4833.0800000000008"/>
    <n v="54306.7400000001"/>
  </r>
  <r>
    <x v="7"/>
    <x v="0"/>
    <x v="0"/>
    <x v="0"/>
    <n v="21000"/>
    <n v="0"/>
    <m/>
  </r>
  <r>
    <x v="7"/>
    <x v="0"/>
    <x v="0"/>
    <x v="0"/>
    <n v="644444.4444444445"/>
    <n v="621270.94999999972"/>
    <n v="752008.50999999943"/>
  </r>
  <r>
    <x v="7"/>
    <x v="0"/>
    <x v="0"/>
    <x v="0"/>
    <n v="0"/>
    <n v="87547.26"/>
    <n v="43429.53"/>
  </r>
  <r>
    <x v="7"/>
    <x v="0"/>
    <x v="0"/>
    <x v="0"/>
    <n v="20000"/>
    <n v="10959.199999999997"/>
    <n v="6708.8200000000006"/>
  </r>
  <r>
    <x v="7"/>
    <x v="0"/>
    <x v="0"/>
    <x v="0"/>
    <n v="470000"/>
    <n v="951514.50000000047"/>
    <m/>
  </r>
  <r>
    <x v="8"/>
    <x v="0"/>
    <x v="0"/>
    <x v="0"/>
    <n v="15000"/>
    <n v="3474.5"/>
    <n v="4560.04"/>
  </r>
  <r>
    <x v="8"/>
    <x v="0"/>
    <x v="0"/>
    <x v="0"/>
    <n v="80769.230769230766"/>
    <n v="68598.319999999992"/>
    <n v="90991.380000000034"/>
  </r>
  <r>
    <x v="8"/>
    <x v="0"/>
    <x v="0"/>
    <x v="0"/>
    <n v="3800000"/>
    <n v="3592017.2499999879"/>
    <n v="3662514.610000011"/>
  </r>
  <r>
    <x v="8"/>
    <x v="0"/>
    <x v="0"/>
    <x v="0"/>
    <n v="0"/>
    <n v="16142.149999999998"/>
    <n v="93089.369999999937"/>
  </r>
  <r>
    <x v="8"/>
    <x v="0"/>
    <x v="0"/>
    <x v="0"/>
    <n v="2000"/>
    <n v="0"/>
    <n v="0"/>
  </r>
  <r>
    <x v="8"/>
    <x v="0"/>
    <x v="0"/>
    <x v="0"/>
    <n v="0"/>
    <n v="4400"/>
    <n v="10200"/>
  </r>
  <r>
    <x v="8"/>
    <x v="0"/>
    <x v="0"/>
    <x v="0"/>
    <n v="541431.92961864406"/>
    <n v="3190"/>
    <n v="861875"/>
  </r>
  <r>
    <x v="8"/>
    <x v="0"/>
    <x v="0"/>
    <x v="0"/>
    <n v="0"/>
    <n v="6518.85"/>
    <n v="16503.05"/>
  </r>
  <r>
    <x v="8"/>
    <x v="0"/>
    <x v="0"/>
    <x v="0"/>
    <n v="0"/>
    <n v="916.66"/>
    <n v="1108.5999999999999"/>
  </r>
  <r>
    <x v="8"/>
    <x v="0"/>
    <x v="0"/>
    <x v="0"/>
    <n v="1900"/>
    <n v="994.81999999999994"/>
    <n v="0"/>
  </r>
  <r>
    <x v="8"/>
    <x v="0"/>
    <x v="0"/>
    <x v="0"/>
    <n v="33950"/>
    <n v="65288.319999999985"/>
    <n v="31979.439999999999"/>
  </r>
  <r>
    <x v="8"/>
    <x v="0"/>
    <x v="0"/>
    <x v="0"/>
    <n v="22000"/>
    <n v="24878.28000000001"/>
    <n v="13777.61"/>
  </r>
  <r>
    <x v="8"/>
    <x v="0"/>
    <x v="0"/>
    <x v="0"/>
    <n v="177966"/>
    <n v="88922.240000000005"/>
    <n v="143234.23999999999"/>
  </r>
  <r>
    <x v="8"/>
    <x v="0"/>
    <x v="0"/>
    <x v="0"/>
    <n v="675351.9626280315"/>
    <n v="683244.93"/>
    <n v="708485.88"/>
  </r>
  <r>
    <x v="8"/>
    <x v="0"/>
    <x v="0"/>
    <x v="0"/>
    <n v="1020000"/>
    <n v="670890.8900000006"/>
    <n v="723527.59999999846"/>
  </r>
  <r>
    <x v="8"/>
    <x v="0"/>
    <x v="0"/>
    <x v="0"/>
    <n v="200223"/>
    <n v="74999.89"/>
    <n v="99745.99"/>
  </r>
  <r>
    <x v="9"/>
    <x v="0"/>
    <x v="0"/>
    <x v="0"/>
    <n v="665966.55186440644"/>
    <n v="0"/>
    <n v="36128"/>
  </r>
  <r>
    <x v="9"/>
    <x v="0"/>
    <x v="0"/>
    <x v="0"/>
    <n v="1000"/>
    <n v="0"/>
    <n v="398.35999999999996"/>
  </r>
  <r>
    <x v="9"/>
    <x v="0"/>
    <x v="0"/>
    <x v="0"/>
    <n v="0"/>
    <n v="0"/>
    <n v="1268.6500000000001"/>
  </r>
  <r>
    <x v="9"/>
    <x v="0"/>
    <x v="0"/>
    <x v="0"/>
    <n v="12000"/>
    <n v="0"/>
    <m/>
  </r>
  <r>
    <x v="9"/>
    <x v="0"/>
    <x v="0"/>
    <x v="0"/>
    <n v="546779"/>
    <n v="59090.68"/>
    <n v="477186.62000000005"/>
  </r>
  <r>
    <x v="9"/>
    <x v="0"/>
    <x v="0"/>
    <x v="0"/>
    <n v="0"/>
    <n v="997.2"/>
    <n v="0"/>
  </r>
  <r>
    <x v="9"/>
    <x v="0"/>
    <x v="0"/>
    <x v="0"/>
    <n v="0"/>
    <n v="0"/>
    <n v="5164"/>
  </r>
  <r>
    <x v="9"/>
    <x v="0"/>
    <x v="0"/>
    <x v="0"/>
    <n v="515649.45677966106"/>
    <n v="232324"/>
    <n v="62541.38"/>
  </r>
  <r>
    <x v="9"/>
    <x v="0"/>
    <x v="0"/>
    <x v="0"/>
    <n v="6440"/>
    <n v="464.8"/>
    <n v="2113.87"/>
  </r>
  <r>
    <x v="9"/>
    <x v="0"/>
    <x v="0"/>
    <x v="0"/>
    <n v="4600"/>
    <n v="2549.04"/>
    <n v="4011.2"/>
  </r>
  <r>
    <x v="9"/>
    <x v="0"/>
    <x v="0"/>
    <x v="0"/>
    <n v="0"/>
    <n v="880.87"/>
    <n v="0"/>
  </r>
  <r>
    <x v="9"/>
    <x v="0"/>
    <x v="0"/>
    <x v="0"/>
    <n v="0"/>
    <n v="55400.009999999995"/>
    <n v="5512.7300000000005"/>
  </r>
  <r>
    <x v="9"/>
    <x v="0"/>
    <x v="0"/>
    <x v="0"/>
    <n v="20000"/>
    <n v="11708.34"/>
    <n v="58671.480000000018"/>
  </r>
  <r>
    <x v="9"/>
    <x v="0"/>
    <x v="0"/>
    <x v="0"/>
    <n v="169492"/>
    <n v="4692.24"/>
    <n v="84308.49"/>
  </r>
  <r>
    <x v="9"/>
    <x v="0"/>
    <x v="0"/>
    <x v="0"/>
    <n v="0"/>
    <n v="58887.289999999994"/>
    <n v="3715.1200000000003"/>
  </r>
  <r>
    <x v="9"/>
    <x v="0"/>
    <x v="0"/>
    <x v="0"/>
    <n v="1000"/>
    <n v="8190.5600000000013"/>
    <n v="3138.5699999999997"/>
  </r>
  <r>
    <x v="9"/>
    <x v="0"/>
    <x v="0"/>
    <x v="0"/>
    <n v="2000"/>
    <n v="0"/>
    <n v="8188.5099999999993"/>
  </r>
  <r>
    <x v="10"/>
    <x v="0"/>
    <x v="0"/>
    <x v="0"/>
    <n v="0"/>
    <n v="485"/>
    <n v="920"/>
  </r>
  <r>
    <x v="10"/>
    <x v="0"/>
    <x v="0"/>
    <x v="0"/>
    <n v="0"/>
    <n v="0"/>
    <n v="1806.43"/>
  </r>
  <r>
    <x v="10"/>
    <x v="0"/>
    <x v="0"/>
    <x v="0"/>
    <n v="1000"/>
    <n v="759.80000000000007"/>
    <n v="266.10000000000002"/>
  </r>
  <r>
    <x v="10"/>
    <x v="0"/>
    <x v="0"/>
    <x v="0"/>
    <n v="80769.230769230766"/>
    <n v="53950.049999999981"/>
    <n v="60214.770000000026"/>
  </r>
  <r>
    <x v="10"/>
    <x v="0"/>
    <x v="0"/>
    <x v="0"/>
    <n v="15000"/>
    <n v="364.02"/>
    <n v="10455.620000000001"/>
  </r>
  <r>
    <x v="10"/>
    <x v="0"/>
    <x v="0"/>
    <x v="0"/>
    <n v="200000"/>
    <n v="251003.68000000002"/>
    <n v="232445.44999999998"/>
  </r>
  <r>
    <x v="10"/>
    <x v="0"/>
    <x v="0"/>
    <x v="0"/>
    <n v="0"/>
    <n v="8835.8499999999985"/>
    <n v="17912.86"/>
  </r>
  <r>
    <x v="10"/>
    <x v="0"/>
    <x v="0"/>
    <x v="0"/>
    <n v="0"/>
    <n v="6188.7100000000009"/>
    <n v="0"/>
  </r>
  <r>
    <x v="10"/>
    <x v="0"/>
    <x v="0"/>
    <x v="0"/>
    <n v="0"/>
    <n v="89653.9"/>
    <n v="408.5"/>
  </r>
  <r>
    <x v="10"/>
    <x v="0"/>
    <x v="0"/>
    <x v="0"/>
    <n v="6440"/>
    <n v="2531.14"/>
    <n v="7782.0399999999991"/>
  </r>
  <r>
    <x v="10"/>
    <x v="0"/>
    <x v="0"/>
    <x v="0"/>
    <n v="4600"/>
    <n v="3080.95"/>
    <n v="9460.91"/>
  </r>
  <r>
    <x v="10"/>
    <x v="0"/>
    <x v="0"/>
    <x v="0"/>
    <n v="0"/>
    <n v="275.34000000000003"/>
    <n v="0"/>
  </r>
  <r>
    <x v="10"/>
    <x v="0"/>
    <x v="0"/>
    <x v="0"/>
    <n v="0"/>
    <n v="63025.759999999995"/>
    <n v="37517.229999999996"/>
  </r>
  <r>
    <x v="10"/>
    <x v="0"/>
    <x v="0"/>
    <x v="0"/>
    <n v="25000"/>
    <n v="18161.569999999992"/>
    <n v="64648.73000000001"/>
  </r>
  <r>
    <x v="10"/>
    <x v="0"/>
    <x v="0"/>
    <x v="0"/>
    <n v="177966"/>
    <n v="14729.699999999999"/>
    <n v="86717.74"/>
  </r>
  <r>
    <x v="10"/>
    <x v="0"/>
    <x v="0"/>
    <x v="0"/>
    <n v="0"/>
    <n v="84318.37000000001"/>
    <n v="3875.4399999999996"/>
  </r>
  <r>
    <x v="10"/>
    <x v="0"/>
    <x v="0"/>
    <x v="0"/>
    <n v="1500"/>
    <n v="1797.59"/>
    <n v="4210.0700000000006"/>
  </r>
  <r>
    <x v="10"/>
    <x v="0"/>
    <x v="0"/>
    <x v="0"/>
    <n v="2000"/>
    <n v="0"/>
    <n v="53.57"/>
  </r>
  <r>
    <x v="10"/>
    <x v="0"/>
    <x v="0"/>
    <x v="0"/>
    <n v="0"/>
    <n v="1248.22"/>
    <n v="1203.8"/>
  </r>
  <r>
    <x v="11"/>
    <x v="0"/>
    <x v="0"/>
    <x v="0"/>
    <n v="15000"/>
    <n v="16589.300000000003"/>
    <n v="930.65"/>
  </r>
  <r>
    <x v="11"/>
    <x v="0"/>
    <x v="0"/>
    <x v="0"/>
    <n v="1230769.2307692308"/>
    <n v="743243.31000000041"/>
    <n v="711348.01000000036"/>
  </r>
  <r>
    <x v="11"/>
    <x v="0"/>
    <x v="0"/>
    <x v="0"/>
    <n v="7000"/>
    <n v="4176.2099999999991"/>
    <n v="1742.17"/>
  </r>
  <r>
    <x v="11"/>
    <x v="0"/>
    <x v="0"/>
    <x v="0"/>
    <n v="15000"/>
    <n v="0"/>
    <m/>
  </r>
  <r>
    <x v="11"/>
    <x v="0"/>
    <x v="0"/>
    <x v="0"/>
    <n v="185000"/>
    <n v="190089.73000000016"/>
    <n v="328698.90999999974"/>
  </r>
  <r>
    <x v="11"/>
    <x v="0"/>
    <x v="0"/>
    <x v="0"/>
    <n v="0"/>
    <n v="1610.51"/>
    <n v="0"/>
  </r>
  <r>
    <x v="11"/>
    <x v="0"/>
    <x v="0"/>
    <x v="0"/>
    <n v="70000"/>
    <n v="52135.409999999982"/>
    <n v="21129.42"/>
  </r>
  <r>
    <x v="11"/>
    <x v="0"/>
    <x v="0"/>
    <x v="0"/>
    <n v="828000"/>
    <n v="636738.84000000055"/>
    <n v="796825.22999999963"/>
  </r>
  <r>
    <x v="11"/>
    <x v="0"/>
    <x v="0"/>
    <x v="0"/>
    <n v="276000"/>
    <n v="165270.93000000005"/>
    <n v="170045.60000000009"/>
  </r>
  <r>
    <x v="11"/>
    <x v="0"/>
    <x v="0"/>
    <x v="0"/>
    <n v="1380000"/>
    <n v="780476.29000000039"/>
    <n v="1265957.8199999987"/>
  </r>
  <r>
    <x v="11"/>
    <x v="0"/>
    <x v="0"/>
    <x v="0"/>
    <n v="498123.00449491531"/>
    <n v="79363.740000000005"/>
    <n v="159910"/>
  </r>
  <r>
    <x v="11"/>
    <x v="0"/>
    <x v="0"/>
    <x v="0"/>
    <n v="1164000"/>
    <n v="619904.22999999952"/>
    <n v="831024.33000000054"/>
  </r>
  <r>
    <x v="11"/>
    <x v="0"/>
    <x v="0"/>
    <x v="0"/>
    <n v="1100000"/>
    <n v="645138.50000000023"/>
    <n v="939251.40999999875"/>
  </r>
  <r>
    <x v="11"/>
    <x v="0"/>
    <x v="0"/>
    <x v="0"/>
    <n v="21000"/>
    <n v="0"/>
    <n v="930.27"/>
  </r>
  <r>
    <x v="11"/>
    <x v="0"/>
    <x v="0"/>
    <x v="0"/>
    <n v="0"/>
    <n v="8510"/>
    <n v="9270.56"/>
  </r>
  <r>
    <x v="11"/>
    <x v="0"/>
    <x v="0"/>
    <x v="0"/>
    <n v="144444.44444444444"/>
    <n v="1094288.3599999999"/>
    <n v="16838.09"/>
  </r>
  <r>
    <x v="11"/>
    <x v="0"/>
    <x v="0"/>
    <x v="0"/>
    <n v="20000"/>
    <n v="18757.27"/>
    <n v="25033.85"/>
  </r>
  <r>
    <x v="0"/>
    <x v="1"/>
    <x v="1"/>
    <x v="1"/>
    <n v="0"/>
    <n v="0"/>
    <n v="458.33"/>
  </r>
  <r>
    <x v="0"/>
    <x v="1"/>
    <x v="1"/>
    <x v="1"/>
    <n v="45769.230769230766"/>
    <n v="58213.61000000003"/>
    <n v="86736.92"/>
  </r>
  <r>
    <x v="0"/>
    <x v="1"/>
    <x v="1"/>
    <x v="1"/>
    <n v="65769.230769230766"/>
    <n v="90094.460000000036"/>
    <n v="132252.41"/>
  </r>
  <r>
    <x v="0"/>
    <x v="1"/>
    <x v="1"/>
    <x v="1"/>
    <n v="12000"/>
    <n v="7171.2199999999993"/>
    <n v="18820.88"/>
  </r>
  <r>
    <x v="0"/>
    <x v="1"/>
    <x v="1"/>
    <x v="1"/>
    <n v="492101"/>
    <n v="362013.8"/>
    <n v="225439.31"/>
  </r>
  <r>
    <x v="0"/>
    <x v="1"/>
    <x v="1"/>
    <x v="1"/>
    <n v="0"/>
    <n v="2961.86"/>
    <n v="10646.289999999995"/>
  </r>
  <r>
    <x v="0"/>
    <x v="1"/>
    <x v="1"/>
    <x v="1"/>
    <n v="0"/>
    <n v="995.2"/>
    <n v="7117.55"/>
  </r>
  <r>
    <x v="0"/>
    <x v="1"/>
    <x v="1"/>
    <x v="1"/>
    <n v="464084.51110169489"/>
    <n v="2195760"/>
    <n v="670300"/>
  </r>
  <r>
    <x v="0"/>
    <x v="1"/>
    <x v="1"/>
    <x v="1"/>
    <n v="0"/>
    <n v="19555.870000000003"/>
    <n v="57908.11"/>
  </r>
  <r>
    <x v="0"/>
    <x v="1"/>
    <x v="1"/>
    <x v="1"/>
    <n v="426962.57528135594"/>
    <n v="250295.77"/>
    <n v="435432.54"/>
  </r>
  <r>
    <x v="0"/>
    <x v="1"/>
    <x v="1"/>
    <x v="1"/>
    <n v="0"/>
    <n v="0"/>
    <n v="472.22"/>
  </r>
  <r>
    <x v="0"/>
    <x v="1"/>
    <x v="1"/>
    <x v="1"/>
    <n v="43650"/>
    <n v="30442.17000000002"/>
    <n v="32170.98000000001"/>
  </r>
  <r>
    <x v="0"/>
    <x v="1"/>
    <x v="1"/>
    <x v="1"/>
    <n v="39500"/>
    <n v="43667.960000000006"/>
    <n v="7102.8899999999994"/>
  </r>
  <r>
    <x v="0"/>
    <x v="1"/>
    <x v="1"/>
    <x v="1"/>
    <n v="2044444.4444444445"/>
    <n v="1804436.3599999952"/>
    <n v="1981200.9199999955"/>
  </r>
  <r>
    <x v="0"/>
    <x v="1"/>
    <x v="1"/>
    <x v="1"/>
    <n v="0"/>
    <n v="180454.09000000008"/>
    <n v="45375.3"/>
  </r>
  <r>
    <x v="0"/>
    <x v="1"/>
    <x v="1"/>
    <x v="1"/>
    <n v="20000"/>
    <n v="10388.569999999996"/>
    <n v="14982.09"/>
  </r>
  <r>
    <x v="0"/>
    <x v="1"/>
    <x v="1"/>
    <x v="1"/>
    <n v="0"/>
    <n v="1248.22"/>
    <m/>
  </r>
  <r>
    <x v="1"/>
    <x v="1"/>
    <x v="1"/>
    <x v="1"/>
    <n v="699264.87945762672"/>
    <n v="66374.399999999994"/>
    <n v="1637492"/>
  </r>
  <r>
    <x v="1"/>
    <x v="1"/>
    <x v="1"/>
    <x v="1"/>
    <n v="1000"/>
    <n v="54.29"/>
    <n v="1179.21"/>
  </r>
  <r>
    <x v="1"/>
    <x v="1"/>
    <x v="1"/>
    <x v="1"/>
    <n v="0"/>
    <n v="1528.8500000000001"/>
    <n v="1052.3"/>
  </r>
  <r>
    <x v="1"/>
    <x v="1"/>
    <x v="1"/>
    <x v="1"/>
    <n v="15000"/>
    <n v="0"/>
    <n v="7120.7799999999988"/>
  </r>
  <r>
    <x v="1"/>
    <x v="1"/>
    <x v="1"/>
    <x v="1"/>
    <n v="205000"/>
    <n v="190214.18000000028"/>
    <n v="217135.89999999994"/>
  </r>
  <r>
    <x v="1"/>
    <x v="1"/>
    <x v="1"/>
    <x v="1"/>
    <n v="3000"/>
    <n v="2756.58"/>
    <n v="9619.2099999999991"/>
  </r>
  <r>
    <x v="1"/>
    <x v="1"/>
    <x v="1"/>
    <x v="1"/>
    <n v="0"/>
    <n v="-4400"/>
    <n v="0"/>
  </r>
  <r>
    <x v="1"/>
    <x v="1"/>
    <x v="1"/>
    <x v="1"/>
    <n v="276000"/>
    <n v="202112.19000000009"/>
    <n v="124870.45000000006"/>
  </r>
  <r>
    <x v="1"/>
    <x v="1"/>
    <x v="1"/>
    <x v="1"/>
    <n v="1196000"/>
    <n v="730521.62000000011"/>
    <n v="1062832.4900000005"/>
  </r>
  <r>
    <x v="1"/>
    <x v="1"/>
    <x v="1"/>
    <x v="1"/>
    <n v="4600"/>
    <n v="3418.2"/>
    <n v="3291.8199999999997"/>
  </r>
  <r>
    <x v="1"/>
    <x v="1"/>
    <x v="1"/>
    <x v="1"/>
    <n v="0"/>
    <n v="0"/>
    <n v="64992"/>
  </r>
  <r>
    <x v="1"/>
    <x v="1"/>
    <x v="1"/>
    <x v="1"/>
    <n v="0"/>
    <n v="8385.94"/>
    <n v="4403.12"/>
  </r>
  <r>
    <x v="1"/>
    <x v="1"/>
    <x v="1"/>
    <x v="1"/>
    <n v="25000"/>
    <n v="26362.04"/>
    <n v="21246.17"/>
  </r>
  <r>
    <x v="1"/>
    <x v="1"/>
    <x v="1"/>
    <x v="1"/>
    <n v="177966"/>
    <n v="91979.450000000012"/>
    <n v="70063.17"/>
  </r>
  <r>
    <x v="1"/>
    <x v="1"/>
    <x v="1"/>
    <x v="1"/>
    <n v="644444.4444444445"/>
    <n v="1002376.5899999987"/>
    <n v="643654.40000000026"/>
  </r>
  <r>
    <x v="1"/>
    <x v="1"/>
    <x v="1"/>
    <x v="1"/>
    <n v="2000"/>
    <n v="2395.06"/>
    <n v="2319.46"/>
  </r>
  <r>
    <x v="1"/>
    <x v="1"/>
    <x v="1"/>
    <x v="1"/>
    <n v="5000"/>
    <n v="211.06"/>
    <n v="2635.52"/>
  </r>
  <r>
    <x v="2"/>
    <x v="1"/>
    <x v="1"/>
    <x v="1"/>
    <n v="599369.89667796588"/>
    <n v="16589.300000000003"/>
    <n v="702182"/>
  </r>
  <r>
    <x v="2"/>
    <x v="1"/>
    <x v="1"/>
    <x v="1"/>
    <n v="1000"/>
    <n v="743243.31000000041"/>
    <n v="1915.81"/>
  </r>
  <r>
    <x v="2"/>
    <x v="1"/>
    <x v="1"/>
    <x v="1"/>
    <n v="7000"/>
    <n v="4176.2099999999991"/>
    <n v="240"/>
  </r>
  <r>
    <x v="2"/>
    <x v="1"/>
    <x v="1"/>
    <x v="1"/>
    <n v="12000"/>
    <n v="0"/>
    <n v="5473.21"/>
  </r>
  <r>
    <x v="2"/>
    <x v="1"/>
    <x v="1"/>
    <x v="1"/>
    <n v="492101"/>
    <n v="190089.73000000016"/>
    <n v="620829.31000000006"/>
  </r>
  <r>
    <x v="2"/>
    <x v="1"/>
    <x v="1"/>
    <x v="1"/>
    <n v="2000"/>
    <n v="1610.51"/>
    <m/>
  </r>
  <r>
    <x v="2"/>
    <x v="1"/>
    <x v="1"/>
    <x v="1"/>
    <n v="644000"/>
    <n v="52135.409999999982"/>
    <n v="314605.54000000015"/>
  </r>
  <r>
    <x v="2"/>
    <x v="1"/>
    <x v="1"/>
    <x v="1"/>
    <n v="0"/>
    <n v="636738.84000000055"/>
    <n v="18089.120000000003"/>
  </r>
  <r>
    <x v="2"/>
    <x v="1"/>
    <x v="1"/>
    <x v="1"/>
    <n v="0"/>
    <n v="165270.93000000005"/>
    <n v="1062.19"/>
  </r>
  <r>
    <x v="2"/>
    <x v="1"/>
    <x v="1"/>
    <x v="1"/>
    <n v="380000"/>
    <n v="780476.29000000039"/>
    <n v="210584.96000000034"/>
  </r>
  <r>
    <x v="2"/>
    <x v="1"/>
    <x v="1"/>
    <x v="1"/>
    <n v="0"/>
    <n v="79363.740000000005"/>
    <n v="7702.88"/>
  </r>
  <r>
    <x v="2"/>
    <x v="1"/>
    <x v="1"/>
    <x v="1"/>
    <n v="12000"/>
    <n v="619904.22999999952"/>
    <n v="43676.55000000001"/>
  </r>
  <r>
    <x v="2"/>
    <x v="1"/>
    <x v="1"/>
    <x v="1"/>
    <n v="1744444.4444444445"/>
    <n v="645138.50000000023"/>
    <n v="1838289.8499999936"/>
  </r>
  <r>
    <x v="2"/>
    <x v="1"/>
    <x v="1"/>
    <x v="1"/>
    <n v="0"/>
    <n v="0"/>
    <n v="80191.98"/>
  </r>
  <r>
    <x v="2"/>
    <x v="1"/>
    <x v="1"/>
    <x v="1"/>
    <n v="20000"/>
    <n v="8510"/>
    <n v="34277.89"/>
  </r>
  <r>
    <x v="3"/>
    <x v="1"/>
    <x v="1"/>
    <x v="1"/>
    <n v="150000"/>
    <n v="1094288.3599999999"/>
    <n v="57804.370000000017"/>
  </r>
  <r>
    <x v="3"/>
    <x v="1"/>
    <x v="1"/>
    <x v="1"/>
    <n v="0"/>
    <n v="18757.27"/>
    <n v="217.88"/>
  </r>
  <r>
    <x v="3"/>
    <x v="1"/>
    <x v="1"/>
    <x v="1"/>
    <n v="351669.76000000001"/>
    <n v="15720"/>
    <n v="0"/>
  </r>
  <r>
    <x v="3"/>
    <x v="1"/>
    <x v="1"/>
    <x v="1"/>
    <n v="0"/>
    <n v="0"/>
    <n v="2398.1999999999998"/>
  </r>
  <r>
    <x v="3"/>
    <x v="1"/>
    <x v="1"/>
    <x v="1"/>
    <n v="107000"/>
    <n v="38341.129999999997"/>
    <n v="101068.53999999996"/>
  </r>
  <r>
    <x v="3"/>
    <x v="1"/>
    <x v="1"/>
    <x v="1"/>
    <n v="464762"/>
    <n v="156365.57999999999"/>
    <n v="646009.96000000008"/>
  </r>
  <r>
    <x v="3"/>
    <x v="1"/>
    <x v="1"/>
    <x v="1"/>
    <n v="0"/>
    <n v="653.6"/>
    <n v="19322.449999999997"/>
  </r>
  <r>
    <x v="3"/>
    <x v="1"/>
    <x v="1"/>
    <x v="1"/>
    <n v="0"/>
    <n v="450"/>
    <n v="0"/>
  </r>
  <r>
    <x v="3"/>
    <x v="1"/>
    <x v="1"/>
    <x v="1"/>
    <n v="438302.03826271184"/>
    <n v="2282060"/>
    <n v="331025.59999999998"/>
  </r>
  <r>
    <x v="3"/>
    <x v="1"/>
    <x v="1"/>
    <x v="1"/>
    <n v="828000"/>
    <n v="842407.08000000066"/>
    <n v="651463.42999999854"/>
  </r>
  <r>
    <x v="3"/>
    <x v="1"/>
    <x v="1"/>
    <x v="1"/>
    <n v="403242.43221016944"/>
    <n v="650334.74"/>
    <n v="310286.28000000003"/>
  </r>
  <r>
    <x v="3"/>
    <x v="1"/>
    <x v="1"/>
    <x v="1"/>
    <n v="0"/>
    <n v="19087.78"/>
    <n v="35719.040000000001"/>
  </r>
  <r>
    <x v="3"/>
    <x v="1"/>
    <x v="1"/>
    <x v="1"/>
    <n v="198535"/>
    <n v="243806.28"/>
    <n v="62574.360000000008"/>
  </r>
  <r>
    <x v="3"/>
    <x v="1"/>
    <x v="1"/>
    <x v="1"/>
    <n v="17000"/>
    <n v="0"/>
    <n v="29782.84"/>
  </r>
  <r>
    <x v="3"/>
    <x v="1"/>
    <x v="1"/>
    <x v="1"/>
    <n v="0"/>
    <n v="59999.7"/>
    <n v="55167.15"/>
  </r>
  <r>
    <x v="3"/>
    <x v="1"/>
    <x v="1"/>
    <x v="1"/>
    <n v="94444.444444444438"/>
    <n v="11.1"/>
    <n v="3087.2400000000002"/>
  </r>
  <r>
    <x v="3"/>
    <x v="1"/>
    <x v="1"/>
    <x v="1"/>
    <n v="5000"/>
    <n v="0"/>
    <m/>
  </r>
  <r>
    <x v="3"/>
    <x v="1"/>
    <x v="1"/>
    <x v="1"/>
    <n v="0"/>
    <n v="601.9"/>
    <m/>
  </r>
  <r>
    <x v="4"/>
    <x v="1"/>
    <x v="1"/>
    <x v="1"/>
    <n v="10000"/>
    <n v="8509.34"/>
    <n v="735"/>
  </r>
  <r>
    <x v="4"/>
    <x v="1"/>
    <x v="1"/>
    <x v="1"/>
    <n v="60769.230769230766"/>
    <n v="61371.01999999999"/>
    <n v="176278.65999999995"/>
  </r>
  <r>
    <x v="4"/>
    <x v="1"/>
    <x v="1"/>
    <x v="1"/>
    <n v="3200000"/>
    <n v="2532575.5799999982"/>
    <n v="3852119.6900000009"/>
  </r>
  <r>
    <x v="4"/>
    <x v="1"/>
    <x v="1"/>
    <x v="1"/>
    <n v="0"/>
    <n v="9159.2900000000009"/>
    <n v="91711.209999999992"/>
  </r>
  <r>
    <x v="4"/>
    <x v="1"/>
    <x v="1"/>
    <x v="1"/>
    <n v="15000"/>
    <n v="7643.7899999999991"/>
    <n v="11157"/>
  </r>
  <r>
    <x v="4"/>
    <x v="1"/>
    <x v="1"/>
    <x v="1"/>
    <n v="50000"/>
    <n v="30163.94000000001"/>
    <n v="0"/>
  </r>
  <r>
    <x v="4"/>
    <x v="1"/>
    <x v="1"/>
    <x v="1"/>
    <n v="644000"/>
    <n v="288483.66999999993"/>
    <n v="939611.02000000025"/>
  </r>
  <r>
    <x v="4"/>
    <x v="1"/>
    <x v="1"/>
    <x v="1"/>
    <n v="6440"/>
    <n v="2607.0299999999993"/>
    <n v="9585.0299999999988"/>
  </r>
  <r>
    <x v="4"/>
    <x v="1"/>
    <x v="1"/>
    <x v="1"/>
    <n v="11040"/>
    <n v="4597.2500000000009"/>
    <n v="7091.98"/>
  </r>
  <r>
    <x v="4"/>
    <x v="1"/>
    <x v="1"/>
    <x v="1"/>
    <n v="30000"/>
    <n v="33345.140000000007"/>
    <n v="0"/>
  </r>
  <r>
    <x v="4"/>
    <x v="1"/>
    <x v="1"/>
    <x v="1"/>
    <n v="0"/>
    <n v="472.22"/>
    <n v="3843.62"/>
  </r>
  <r>
    <x v="4"/>
    <x v="1"/>
    <x v="1"/>
    <x v="1"/>
    <n v="0"/>
    <n v="5128.7199999999993"/>
    <n v="91359.489999999932"/>
  </r>
  <r>
    <x v="4"/>
    <x v="1"/>
    <x v="1"/>
    <x v="1"/>
    <n v="15000"/>
    <n v="0"/>
    <n v="-35201.35"/>
  </r>
  <r>
    <x v="4"/>
    <x v="1"/>
    <x v="1"/>
    <x v="1"/>
    <n v="444444.44444444444"/>
    <n v="501780.6099999994"/>
    <n v="352091.01000000018"/>
  </r>
  <r>
    <x v="4"/>
    <x v="1"/>
    <x v="1"/>
    <x v="1"/>
    <n v="94444.444444444438"/>
    <n v="46505.68"/>
    <n v="2343.09"/>
  </r>
  <r>
    <x v="4"/>
    <x v="1"/>
    <x v="1"/>
    <x v="1"/>
    <n v="5000"/>
    <n v="2186.7399999999998"/>
    <n v="174.6"/>
  </r>
  <r>
    <x v="4"/>
    <x v="1"/>
    <x v="1"/>
    <x v="1"/>
    <n v="0"/>
    <n v="601.9"/>
    <m/>
  </r>
  <r>
    <x v="5"/>
    <x v="1"/>
    <x v="1"/>
    <x v="1"/>
    <n v="0"/>
    <n v="0"/>
    <n v="2601.9900000000002"/>
  </r>
  <r>
    <x v="5"/>
    <x v="1"/>
    <x v="1"/>
    <x v="1"/>
    <n v="1000"/>
    <n v="1822.7"/>
    <n v="1053.67"/>
  </r>
  <r>
    <x v="5"/>
    <x v="1"/>
    <x v="1"/>
    <x v="1"/>
    <n v="9000"/>
    <n v="6582.72"/>
    <n v="499.14"/>
  </r>
  <r>
    <x v="5"/>
    <x v="1"/>
    <x v="1"/>
    <x v="1"/>
    <n v="90000"/>
    <n v="48759.61"/>
    <n v="36588.93"/>
  </r>
  <r>
    <x v="5"/>
    <x v="1"/>
    <x v="1"/>
    <x v="1"/>
    <n v="574118"/>
    <n v="302134.82"/>
    <n v="371545.99"/>
  </r>
  <r>
    <x v="5"/>
    <x v="1"/>
    <x v="1"/>
    <x v="1"/>
    <n v="3000"/>
    <n v="1170"/>
    <m/>
  </r>
  <r>
    <x v="5"/>
    <x v="1"/>
    <x v="1"/>
    <x v="1"/>
    <n v="0"/>
    <n v="850540.00999999978"/>
    <n v="40729.06"/>
  </r>
  <r>
    <x v="5"/>
    <x v="1"/>
    <x v="1"/>
    <x v="1"/>
    <n v="276000"/>
    <n v="99516.719999999972"/>
    <n v="289558.6700000001"/>
  </r>
  <r>
    <x v="5"/>
    <x v="1"/>
    <x v="1"/>
    <x v="1"/>
    <n v="1196000"/>
    <n v="773184.09999999939"/>
    <n v="1060960.8400000003"/>
  </r>
  <r>
    <x v="5"/>
    <x v="1"/>
    <x v="1"/>
    <x v="1"/>
    <n v="0"/>
    <n v="458.33"/>
    <n v="458.33"/>
  </r>
  <r>
    <x v="5"/>
    <x v="1"/>
    <x v="1"/>
    <x v="1"/>
    <n v="0"/>
    <n v="210.2"/>
    <n v="472.22"/>
  </r>
  <r>
    <x v="5"/>
    <x v="1"/>
    <x v="1"/>
    <x v="1"/>
    <n v="37830"/>
    <n v="41457.37999999999"/>
    <n v="28422.94999999999"/>
  </r>
  <r>
    <x v="5"/>
    <x v="1"/>
    <x v="1"/>
    <x v="1"/>
    <n v="25000"/>
    <n v="24646.080000000002"/>
    <n v="10915.499999999996"/>
  </r>
  <r>
    <x v="5"/>
    <x v="1"/>
    <x v="1"/>
    <x v="1"/>
    <n v="177966"/>
    <n v="95693.360000000015"/>
    <n v="43016.960000000014"/>
  </r>
  <r>
    <x v="5"/>
    <x v="1"/>
    <x v="1"/>
    <x v="1"/>
    <n v="675351.9626280315"/>
    <n v="565397.42000000004"/>
    <n v="794130.85"/>
  </r>
  <r>
    <x v="5"/>
    <x v="1"/>
    <x v="1"/>
    <x v="1"/>
    <n v="1050000"/>
    <n v="1092163.1299999999"/>
    <n v="763214.25000000081"/>
  </r>
  <r>
    <x v="5"/>
    <x v="1"/>
    <x v="1"/>
    <x v="1"/>
    <n v="200233"/>
    <n v="47480.56"/>
    <n v="232062.72"/>
  </r>
  <r>
    <x v="6"/>
    <x v="1"/>
    <x v="1"/>
    <x v="1"/>
    <n v="665966.55186440644"/>
    <n v="1289076.98"/>
    <n v="1034017.3400000001"/>
  </r>
  <r>
    <x v="6"/>
    <x v="1"/>
    <x v="1"/>
    <x v="1"/>
    <n v="50769.230769230766"/>
    <n v="40382.600000000013"/>
    <n v="106510.45999999998"/>
  </r>
  <r>
    <x v="6"/>
    <x v="1"/>
    <x v="1"/>
    <x v="1"/>
    <n v="80769.230769230766"/>
    <n v="40346.400000000009"/>
    <n v="73529.940000000031"/>
  </r>
  <r>
    <x v="6"/>
    <x v="1"/>
    <x v="1"/>
    <x v="1"/>
    <n v="15000"/>
    <n v="0"/>
    <n v="332.31"/>
  </r>
  <r>
    <x v="6"/>
    <x v="1"/>
    <x v="1"/>
    <x v="1"/>
    <n v="180000"/>
    <n v="180676.99000000014"/>
    <n v="126686.37999999993"/>
  </r>
  <r>
    <x v="6"/>
    <x v="1"/>
    <x v="1"/>
    <x v="1"/>
    <n v="2000"/>
    <n v="0"/>
    <n v="2866.53"/>
  </r>
  <r>
    <x v="6"/>
    <x v="1"/>
    <x v="1"/>
    <x v="1"/>
    <n v="0"/>
    <n v="671274.41000000038"/>
    <n v="4798.3999999999996"/>
  </r>
  <r>
    <x v="6"/>
    <x v="1"/>
    <x v="1"/>
    <x v="1"/>
    <n v="276000"/>
    <n v="91672.12000000001"/>
    <n v="124921.08000000006"/>
  </r>
  <r>
    <x v="6"/>
    <x v="1"/>
    <x v="1"/>
    <x v="1"/>
    <n v="1104000"/>
    <n v="986285.38"/>
    <n v="1025805.1499999992"/>
  </r>
  <r>
    <x v="6"/>
    <x v="1"/>
    <x v="1"/>
    <x v="1"/>
    <n v="474402.86142372881"/>
    <n v="260607.57"/>
    <n v="1114575.3799999999"/>
  </r>
  <r>
    <x v="6"/>
    <x v="1"/>
    <x v="1"/>
    <x v="1"/>
    <n v="1900"/>
    <n v="1069.7"/>
    <n v="0"/>
  </r>
  <r>
    <x v="6"/>
    <x v="1"/>
    <x v="1"/>
    <x v="1"/>
    <n v="233570"/>
    <n v="315769.74999999994"/>
    <n v="44507.28"/>
  </r>
  <r>
    <x v="6"/>
    <x v="1"/>
    <x v="1"/>
    <x v="1"/>
    <n v="21000"/>
    <n v="6839.0000000000009"/>
    <n v="120"/>
  </r>
  <r>
    <x v="6"/>
    <x v="1"/>
    <x v="1"/>
    <x v="1"/>
    <n v="644444.4444444445"/>
    <n v="1706968.7900000005"/>
    <n v="913002.00000000012"/>
  </r>
  <r>
    <x v="6"/>
    <x v="1"/>
    <x v="1"/>
    <x v="1"/>
    <n v="0"/>
    <n v="27349.79"/>
    <n v="34394.370000000003"/>
  </r>
  <r>
    <x v="6"/>
    <x v="1"/>
    <x v="1"/>
    <x v="1"/>
    <n v="20000"/>
    <n v="38359.87000000001"/>
    <n v="8165.51"/>
  </r>
  <r>
    <x v="6"/>
    <x v="1"/>
    <x v="1"/>
    <x v="1"/>
    <n v="500000"/>
    <n v="974564.58999999973"/>
    <m/>
  </r>
  <r>
    <x v="7"/>
    <x v="1"/>
    <x v="1"/>
    <x v="1"/>
    <n v="146000"/>
    <n v="111227.1100000001"/>
    <n v="70798.069999999992"/>
  </r>
  <r>
    <x v="7"/>
    <x v="1"/>
    <x v="1"/>
    <x v="1"/>
    <n v="1230769.2307692308"/>
    <n v="544678.59000000067"/>
    <n v="669703.46000000078"/>
  </r>
  <r>
    <x v="7"/>
    <x v="1"/>
    <x v="1"/>
    <x v="1"/>
    <n v="0"/>
    <n v="9260.35"/>
    <n v="0"/>
  </r>
  <r>
    <x v="7"/>
    <x v="1"/>
    <x v="1"/>
    <x v="1"/>
    <n v="66000"/>
    <n v="52503.329999999994"/>
    <n v="68772.650000000009"/>
  </r>
  <r>
    <x v="7"/>
    <x v="1"/>
    <x v="1"/>
    <x v="1"/>
    <n v="0"/>
    <n v="8172.48"/>
    <n v="35434.17"/>
  </r>
  <r>
    <x v="7"/>
    <x v="1"/>
    <x v="1"/>
    <x v="1"/>
    <n v="0"/>
    <n v="1592.72"/>
    <n v="6903.6499999999987"/>
  </r>
  <r>
    <x v="7"/>
    <x v="1"/>
    <x v="1"/>
    <x v="1"/>
    <n v="736000"/>
    <n v="281097.26999999996"/>
    <n v="645178.91000000061"/>
  </r>
  <r>
    <x v="7"/>
    <x v="1"/>
    <x v="1"/>
    <x v="1"/>
    <n v="0"/>
    <n v="692.2"/>
    <n v="2071.5500000000002"/>
  </r>
  <r>
    <x v="7"/>
    <x v="1"/>
    <x v="1"/>
    <x v="1"/>
    <n v="11040"/>
    <n v="10589.67"/>
    <n v="7752.7599999999993"/>
  </r>
  <r>
    <x v="7"/>
    <x v="1"/>
    <x v="1"/>
    <x v="1"/>
    <n v="475000"/>
    <n v="188511.23999999996"/>
    <n v="408378.16000000003"/>
  </r>
  <r>
    <x v="7"/>
    <x v="1"/>
    <x v="1"/>
    <x v="1"/>
    <n v="43650"/>
    <n v="45305.270000000004"/>
    <n v="38001.30999999999"/>
  </r>
  <r>
    <x v="7"/>
    <x v="1"/>
    <x v="1"/>
    <x v="1"/>
    <n v="1200000"/>
    <n v="849168.13000000012"/>
    <n v="1057423.2100000007"/>
  </r>
  <r>
    <x v="7"/>
    <x v="1"/>
    <x v="1"/>
    <x v="1"/>
    <n v="0"/>
    <n v="0"/>
    <n v="32682.659999999996"/>
  </r>
  <r>
    <x v="7"/>
    <x v="1"/>
    <x v="1"/>
    <x v="1"/>
    <n v="0"/>
    <n v="216634.92"/>
    <n v="0"/>
  </r>
  <r>
    <x v="7"/>
    <x v="1"/>
    <x v="1"/>
    <x v="1"/>
    <n v="144444.44444444444"/>
    <n v="62654.460000000006"/>
    <n v="1032.21"/>
  </r>
  <r>
    <x v="7"/>
    <x v="1"/>
    <x v="1"/>
    <x v="1"/>
    <n v="5000"/>
    <n v="902.96999999999991"/>
    <n v="74.88"/>
  </r>
  <r>
    <x v="8"/>
    <x v="1"/>
    <x v="1"/>
    <x v="1"/>
    <n v="160000"/>
    <n v="539549.66000000027"/>
    <n v="13758.149999999998"/>
  </r>
  <r>
    <x v="8"/>
    <x v="1"/>
    <x v="1"/>
    <x v="1"/>
    <n v="40769.230769230766"/>
    <n v="53854.140000000029"/>
    <n v="71841.340000000011"/>
  </r>
  <r>
    <x v="8"/>
    <x v="1"/>
    <x v="1"/>
    <x v="1"/>
    <n v="65769.230769230766"/>
    <n v="49819.029999999992"/>
    <n v="131137.72999999998"/>
  </r>
  <r>
    <x v="8"/>
    <x v="1"/>
    <x v="1"/>
    <x v="1"/>
    <n v="12000"/>
    <n v="0"/>
    <n v="11838.600000000002"/>
  </r>
  <r>
    <x v="8"/>
    <x v="1"/>
    <x v="1"/>
    <x v="1"/>
    <n v="574118"/>
    <n v="486505.07999999996"/>
    <n v="373123.98999999993"/>
  </r>
  <r>
    <x v="8"/>
    <x v="1"/>
    <x v="1"/>
    <x v="1"/>
    <n v="0"/>
    <n v="2371.1000000000004"/>
    <n v="4325.43"/>
  </r>
  <r>
    <x v="8"/>
    <x v="1"/>
    <x v="1"/>
    <x v="1"/>
    <n v="0"/>
    <n v="465.38"/>
    <n v="0"/>
  </r>
  <r>
    <x v="8"/>
    <x v="1"/>
    <x v="1"/>
    <x v="1"/>
    <n v="276000"/>
    <n v="150040.42000000004"/>
    <n v="105496.24000000009"/>
  </r>
  <r>
    <x v="8"/>
    <x v="1"/>
    <x v="1"/>
    <x v="1"/>
    <n v="920000"/>
    <n v="851158.39000000025"/>
    <n v="613474.64"/>
  </r>
  <r>
    <x v="8"/>
    <x v="1"/>
    <x v="1"/>
    <x v="1"/>
    <n v="498123.00449491531"/>
    <n v="338192.05"/>
    <n v="192518.82"/>
  </r>
  <r>
    <x v="8"/>
    <x v="1"/>
    <x v="1"/>
    <x v="1"/>
    <n v="0"/>
    <n v="46.92"/>
    <n v="0"/>
  </r>
  <r>
    <x v="8"/>
    <x v="1"/>
    <x v="1"/>
    <x v="1"/>
    <n v="0"/>
    <n v="7881.6400000000012"/>
    <n v="66752.920000000013"/>
  </r>
  <r>
    <x v="8"/>
    <x v="1"/>
    <x v="1"/>
    <x v="1"/>
    <n v="37500"/>
    <n v="893.86"/>
    <n v="6851.92"/>
  </r>
  <r>
    <x v="8"/>
    <x v="1"/>
    <x v="1"/>
    <x v="1"/>
    <n v="1744444.4444444445"/>
    <n v="2268841.0899999929"/>
    <n v="1907756.4599999983"/>
  </r>
  <r>
    <x v="8"/>
    <x v="1"/>
    <x v="1"/>
    <x v="1"/>
    <n v="0"/>
    <n v="162423.89999999997"/>
    <n v="37353.15"/>
  </r>
  <r>
    <x v="8"/>
    <x v="1"/>
    <x v="1"/>
    <x v="1"/>
    <n v="20000"/>
    <n v="13350.079999999998"/>
    <n v="2447.65"/>
  </r>
  <r>
    <x v="8"/>
    <x v="1"/>
    <x v="1"/>
    <x v="1"/>
    <n v="450000"/>
    <n v="749249.85000000021"/>
    <m/>
  </r>
  <r>
    <x v="9"/>
    <x v="1"/>
    <x v="1"/>
    <x v="1"/>
    <n v="140000"/>
    <n v="2590.1800000000003"/>
    <n v="197410.03999999983"/>
  </r>
  <r>
    <x v="9"/>
    <x v="1"/>
    <x v="1"/>
    <x v="1"/>
    <n v="1230769.2307692308"/>
    <n v="103768.35999999999"/>
    <n v="557771.56000000006"/>
  </r>
  <r>
    <x v="9"/>
    <x v="1"/>
    <x v="1"/>
    <x v="1"/>
    <n v="7000"/>
    <n v="1971.6"/>
    <n v="1971.6"/>
  </r>
  <r>
    <x v="9"/>
    <x v="1"/>
    <x v="1"/>
    <x v="1"/>
    <n v="0"/>
    <n v="25485.47"/>
    <n v="51418.79"/>
  </r>
  <r>
    <x v="9"/>
    <x v="1"/>
    <x v="1"/>
    <x v="1"/>
    <n v="1200000"/>
    <n v="321979.81000000029"/>
    <n v="1396056.4499999993"/>
  </r>
  <r>
    <x v="9"/>
    <x v="1"/>
    <x v="1"/>
    <x v="1"/>
    <n v="2000"/>
    <n v="0"/>
    <n v="1866.15"/>
  </r>
  <r>
    <x v="9"/>
    <x v="1"/>
    <x v="1"/>
    <x v="1"/>
    <n v="0"/>
    <n v="61822.680000000015"/>
    <n v="146958.37999999998"/>
  </r>
  <r>
    <x v="9"/>
    <x v="1"/>
    <x v="1"/>
    <x v="1"/>
    <n v="0"/>
    <n v="0"/>
    <n v="712.5"/>
  </r>
  <r>
    <x v="9"/>
    <x v="1"/>
    <x v="1"/>
    <x v="1"/>
    <n v="1288000"/>
    <n v="317219.48"/>
    <n v="989189.71999999892"/>
  </r>
  <r>
    <x v="9"/>
    <x v="1"/>
    <x v="1"/>
    <x v="1"/>
    <n v="474402.86142372881"/>
    <n v="3416.2"/>
    <n v="207136.54"/>
  </r>
  <r>
    <x v="9"/>
    <x v="1"/>
    <x v="1"/>
    <x v="1"/>
    <n v="1900"/>
    <n v="0"/>
    <n v="2875.8"/>
  </r>
  <r>
    <x v="9"/>
    <x v="1"/>
    <x v="1"/>
    <x v="1"/>
    <n v="32010"/>
    <n v="14658.510000000002"/>
    <n v="85834.309999999969"/>
  </r>
  <r>
    <x v="9"/>
    <x v="1"/>
    <x v="1"/>
    <x v="1"/>
    <n v="0"/>
    <n v="228.6"/>
    <n v="6798.74"/>
  </r>
  <r>
    <x v="9"/>
    <x v="1"/>
    <x v="1"/>
    <x v="1"/>
    <n v="1844444.4444444445"/>
    <n v="629818.87000000046"/>
    <n v="1510470.1300000062"/>
  </r>
  <r>
    <x v="9"/>
    <x v="1"/>
    <x v="1"/>
    <x v="1"/>
    <n v="643192.34536002995"/>
    <n v="171389.83000000002"/>
    <n v="690107.40000000014"/>
  </r>
  <r>
    <x v="9"/>
    <x v="1"/>
    <x v="1"/>
    <x v="1"/>
    <n v="1130000"/>
    <n v="245912.9500000001"/>
    <n v="828003.20999999985"/>
  </r>
  <r>
    <x v="9"/>
    <x v="1"/>
    <x v="1"/>
    <x v="1"/>
    <n v="190689"/>
    <n v="28280"/>
    <n v="179723.41999999998"/>
  </r>
  <r>
    <x v="10"/>
    <x v="1"/>
    <x v="1"/>
    <x v="1"/>
    <n v="200000"/>
    <n v="320056.29000000068"/>
    <n v="276075.67000000027"/>
  </r>
  <r>
    <x v="10"/>
    <x v="1"/>
    <x v="1"/>
    <x v="1"/>
    <n v="15000"/>
    <n v="906.8599999999999"/>
    <n v="248"/>
  </r>
  <r>
    <x v="10"/>
    <x v="1"/>
    <x v="1"/>
    <x v="1"/>
    <n v="1230769.2307692308"/>
    <n v="556586.25999999978"/>
    <n v="781454.84999999858"/>
  </r>
  <r>
    <x v="10"/>
    <x v="1"/>
    <x v="1"/>
    <x v="1"/>
    <n v="7000"/>
    <n v="525"/>
    <n v="5018.32"/>
  </r>
  <r>
    <x v="10"/>
    <x v="1"/>
    <x v="1"/>
    <x v="1"/>
    <n v="0"/>
    <n v="30031.199999999997"/>
    <n v="39447.840000000011"/>
  </r>
  <r>
    <x v="10"/>
    <x v="1"/>
    <x v="1"/>
    <x v="1"/>
    <n v="574118"/>
    <n v="190106.03"/>
    <n v="517403.46"/>
  </r>
  <r>
    <x v="10"/>
    <x v="1"/>
    <x v="1"/>
    <x v="1"/>
    <n v="2000"/>
    <n v="7175"/>
    <n v="0"/>
  </r>
  <r>
    <x v="10"/>
    <x v="1"/>
    <x v="1"/>
    <x v="1"/>
    <n v="0"/>
    <n v="-4400"/>
    <n v="5800.67"/>
  </r>
  <r>
    <x v="10"/>
    <x v="1"/>
    <x v="1"/>
    <x v="1"/>
    <n v="541431.92961864406"/>
    <n v="1347998"/>
    <n v="153826.5"/>
  </r>
  <r>
    <x v="10"/>
    <x v="1"/>
    <x v="1"/>
    <x v="1"/>
    <n v="1288000"/>
    <n v="1000155.7100000018"/>
    <n v="1364372.6999999958"/>
  </r>
  <r>
    <x v="10"/>
    <x v="1"/>
    <x v="1"/>
    <x v="1"/>
    <n v="498123.00449491531"/>
    <n v="179397.6"/>
    <n v="172568.5"/>
  </r>
  <r>
    <x v="10"/>
    <x v="1"/>
    <x v="1"/>
    <x v="1"/>
    <n v="0"/>
    <n v="0"/>
    <n v="5826.2400000000007"/>
  </r>
  <r>
    <x v="10"/>
    <x v="1"/>
    <x v="1"/>
    <x v="1"/>
    <n v="37830"/>
    <n v="37499.19"/>
    <n v="36111.400000000023"/>
  </r>
  <r>
    <x v="10"/>
    <x v="1"/>
    <x v="1"/>
    <x v="1"/>
    <n v="0"/>
    <n v="6483.7100000000009"/>
    <n v="10950.970000000001"/>
  </r>
  <r>
    <x v="10"/>
    <x v="1"/>
    <x v="1"/>
    <x v="1"/>
    <n v="2044444.4444444445"/>
    <n v="1260770.6500000022"/>
    <n v="1906071.27"/>
  </r>
  <r>
    <x v="10"/>
    <x v="1"/>
    <x v="1"/>
    <x v="1"/>
    <n v="675351.9626280315"/>
    <n v="477472.36000000004"/>
    <n v="1065689.04"/>
  </r>
  <r>
    <x v="10"/>
    <x v="1"/>
    <x v="1"/>
    <x v="1"/>
    <n v="1130000"/>
    <n v="864379.51000000117"/>
    <n v="919200.09999999974"/>
  </r>
  <r>
    <x v="10"/>
    <x v="1"/>
    <x v="1"/>
    <x v="1"/>
    <n v="200233"/>
    <n v="59252.380000000005"/>
    <n v="55556.4"/>
  </r>
  <r>
    <x v="11"/>
    <x v="1"/>
    <x v="1"/>
    <x v="1"/>
    <n v="200000"/>
    <n v="313680.98999999987"/>
    <n v="292487.2300000001"/>
  </r>
  <r>
    <x v="11"/>
    <x v="1"/>
    <x v="1"/>
    <x v="1"/>
    <n v="0"/>
    <n v="900"/>
    <n v="0"/>
  </r>
  <r>
    <x v="11"/>
    <x v="1"/>
    <x v="1"/>
    <x v="1"/>
    <n v="80769.230769230766"/>
    <n v="115425.66000000006"/>
    <n v="62330.910000000033"/>
  </r>
  <r>
    <x v="11"/>
    <x v="1"/>
    <x v="1"/>
    <x v="1"/>
    <n v="0"/>
    <n v="0"/>
    <n v="552.04999999999995"/>
  </r>
  <r>
    <x v="11"/>
    <x v="1"/>
    <x v="1"/>
    <x v="1"/>
    <n v="90000"/>
    <n v="58488.669999999991"/>
    <n v="36814.819999999985"/>
  </r>
  <r>
    <x v="11"/>
    <x v="1"/>
    <x v="1"/>
    <x v="1"/>
    <n v="574118"/>
    <n v="531600.94999999995"/>
    <n v="510973.8"/>
  </r>
  <r>
    <x v="11"/>
    <x v="1"/>
    <x v="1"/>
    <x v="1"/>
    <n v="0"/>
    <n v="402.46"/>
    <n v="7924.5199999999995"/>
  </r>
  <r>
    <x v="11"/>
    <x v="1"/>
    <x v="1"/>
    <x v="1"/>
    <n v="0"/>
    <n v="6088.8499999999995"/>
    <n v="0"/>
  </r>
  <r>
    <x v="11"/>
    <x v="1"/>
    <x v="1"/>
    <x v="1"/>
    <n v="0"/>
    <n v="414.31"/>
    <n v="856.21999999999991"/>
  </r>
  <r>
    <x v="11"/>
    <x v="1"/>
    <x v="1"/>
    <x v="1"/>
    <n v="0"/>
    <n v="223.2"/>
    <n v="29112"/>
  </r>
  <r>
    <x v="11"/>
    <x v="1"/>
    <x v="1"/>
    <x v="1"/>
    <n v="0"/>
    <n v="1419.1299999999999"/>
    <n v="26773.93"/>
  </r>
  <r>
    <x v="11"/>
    <x v="1"/>
    <x v="1"/>
    <x v="1"/>
    <n v="300000"/>
    <n v="205558.92"/>
    <m/>
  </r>
  <r>
    <x v="11"/>
    <x v="1"/>
    <x v="1"/>
    <x v="1"/>
    <n v="0"/>
    <n v="1364.1999999999998"/>
    <n v="9657.1099999999988"/>
  </r>
  <r>
    <x v="11"/>
    <x v="1"/>
    <x v="1"/>
    <x v="1"/>
    <n v="25000"/>
    <n v="18703.559999999983"/>
    <n v="28373.500000000004"/>
  </r>
  <r>
    <x v="11"/>
    <x v="1"/>
    <x v="1"/>
    <x v="1"/>
    <n v="177966"/>
    <n v="23830.960000000003"/>
    <n v="55448.37"/>
  </r>
  <r>
    <x v="11"/>
    <x v="1"/>
    <x v="1"/>
    <x v="1"/>
    <n v="644444.4444444445"/>
    <n v="506116.59"/>
    <n v="1223763.290000001"/>
  </r>
  <r>
    <x v="11"/>
    <x v="1"/>
    <x v="1"/>
    <x v="1"/>
    <n v="1500"/>
    <n v="4336.1799999999994"/>
    <n v="914.03"/>
  </r>
  <r>
    <x v="11"/>
    <x v="1"/>
    <x v="1"/>
    <x v="1"/>
    <n v="2000"/>
    <n v="211.06"/>
    <n v="18730.440000000002"/>
  </r>
  <r>
    <x v="0"/>
    <x v="2"/>
    <x v="2"/>
    <x v="2"/>
    <n v="599369.89667796588"/>
    <n v="3830941.4"/>
    <n v="458922.1"/>
  </r>
  <r>
    <x v="0"/>
    <x v="2"/>
    <x v="2"/>
    <x v="2"/>
    <n v="1000"/>
    <n v="989"/>
    <n v="18144.690000000002"/>
  </r>
  <r>
    <x v="0"/>
    <x v="2"/>
    <x v="2"/>
    <x v="2"/>
    <n v="5000"/>
    <n v="1648"/>
    <n v="6628.49"/>
  </r>
  <r>
    <x v="0"/>
    <x v="2"/>
    <x v="2"/>
    <x v="2"/>
    <n v="51000"/>
    <n v="57454.339999999967"/>
    <n v="48241.160000000018"/>
  </r>
  <r>
    <x v="0"/>
    <x v="2"/>
    <x v="2"/>
    <x v="2"/>
    <n v="987000"/>
    <n v="1016189.0000000002"/>
    <n v="970206.72000000125"/>
  </r>
  <r>
    <x v="0"/>
    <x v="2"/>
    <x v="2"/>
    <x v="2"/>
    <n v="180918"/>
    <n v="86988.17"/>
    <n v="60729.32"/>
  </r>
  <r>
    <x v="0"/>
    <x v="2"/>
    <x v="2"/>
    <x v="2"/>
    <n v="0"/>
    <n v="700606.64000000025"/>
    <m/>
  </r>
  <r>
    <x v="0"/>
    <x v="2"/>
    <x v="2"/>
    <x v="2"/>
    <n v="276000"/>
    <n v="170559.34999999998"/>
    <n v="226315.03999999998"/>
  </r>
  <r>
    <x v="0"/>
    <x v="2"/>
    <x v="2"/>
    <x v="2"/>
    <n v="920000"/>
    <n v="749113.02999999991"/>
    <n v="1003505.7400000008"/>
  </r>
  <r>
    <x v="0"/>
    <x v="2"/>
    <x v="2"/>
    <x v="2"/>
    <n v="300000"/>
    <n v="115040.3299999999"/>
    <m/>
  </r>
  <r>
    <x v="0"/>
    <x v="2"/>
    <x v="2"/>
    <x v="2"/>
    <n v="1900"/>
    <n v="205.04"/>
    <n v="0"/>
  </r>
  <r>
    <x v="0"/>
    <x v="2"/>
    <x v="2"/>
    <x v="2"/>
    <n v="210213"/>
    <n v="292514.37999999995"/>
    <n v="309666.46999999997"/>
  </r>
  <r>
    <x v="0"/>
    <x v="2"/>
    <x v="2"/>
    <x v="2"/>
    <n v="0"/>
    <n v="4038.7"/>
    <n v="16404.8"/>
  </r>
  <r>
    <x v="0"/>
    <x v="2"/>
    <x v="2"/>
    <x v="2"/>
    <n v="594444.4444444445"/>
    <n v="563400.52000000014"/>
    <n v="559018.17999999993"/>
  </r>
  <r>
    <x v="0"/>
    <x v="2"/>
    <x v="2"/>
    <x v="2"/>
    <n v="94444.444444444438"/>
    <n v="112959.35999999999"/>
    <n v="12338.099999999999"/>
  </r>
  <r>
    <x v="0"/>
    <x v="2"/>
    <x v="2"/>
    <x v="2"/>
    <n v="0"/>
    <n v="29940.79"/>
    <n v="32219.550000000007"/>
  </r>
  <r>
    <x v="0"/>
    <x v="2"/>
    <x v="2"/>
    <x v="2"/>
    <n v="450000"/>
    <n v="716553.39999999956"/>
    <m/>
  </r>
  <r>
    <x v="1"/>
    <x v="2"/>
    <x v="2"/>
    <x v="2"/>
    <n v="150000"/>
    <n v="153151.39999999994"/>
    <n v="235123.77999999977"/>
  </r>
  <r>
    <x v="1"/>
    <x v="2"/>
    <x v="2"/>
    <x v="2"/>
    <n v="1230769.2307692308"/>
    <n v="494472.5700000003"/>
    <n v="621628.62000000023"/>
  </r>
  <r>
    <x v="1"/>
    <x v="2"/>
    <x v="2"/>
    <x v="2"/>
    <n v="9000"/>
    <n v="916"/>
    <n v="5237.7699999999995"/>
  </r>
  <r>
    <x v="1"/>
    <x v="2"/>
    <x v="2"/>
    <x v="2"/>
    <n v="0"/>
    <n v="22041.670000000002"/>
    <n v="32665.930000000004"/>
  </r>
  <r>
    <x v="1"/>
    <x v="2"/>
    <x v="2"/>
    <x v="2"/>
    <n v="574118"/>
    <n v="503196.78"/>
    <n v="264785.14"/>
  </r>
  <r>
    <x v="1"/>
    <x v="2"/>
    <x v="2"/>
    <x v="2"/>
    <n v="0"/>
    <n v="17963.870000000003"/>
    <n v="14066.97"/>
  </r>
  <r>
    <x v="1"/>
    <x v="2"/>
    <x v="2"/>
    <x v="2"/>
    <n v="0"/>
    <n v="1049810.110000001"/>
    <n v="0"/>
  </r>
  <r>
    <x v="1"/>
    <x v="2"/>
    <x v="2"/>
    <x v="2"/>
    <n v="0"/>
    <n v="0"/>
    <n v="36454.020000000004"/>
  </r>
  <r>
    <x v="1"/>
    <x v="2"/>
    <x v="2"/>
    <x v="2"/>
    <n v="11040"/>
    <n v="1890.03"/>
    <n v="1535.6699999999998"/>
  </r>
  <r>
    <x v="1"/>
    <x v="2"/>
    <x v="2"/>
    <x v="2"/>
    <n v="498123.00449491531"/>
    <n v="101779.73"/>
    <n v="193858.8"/>
  </r>
  <r>
    <x v="1"/>
    <x v="2"/>
    <x v="2"/>
    <x v="2"/>
    <n v="1900"/>
    <n v="1616.72"/>
    <n v="813.97"/>
  </r>
  <r>
    <x v="1"/>
    <x v="2"/>
    <x v="2"/>
    <x v="2"/>
    <n v="46560"/>
    <n v="21749.39"/>
    <n v="40904.729999999981"/>
  </r>
  <r>
    <x v="1"/>
    <x v="2"/>
    <x v="2"/>
    <x v="2"/>
    <n v="0"/>
    <n v="7137.86"/>
    <n v="3907.7999999999997"/>
  </r>
  <r>
    <x v="1"/>
    <x v="2"/>
    <x v="2"/>
    <x v="2"/>
    <n v="1744444.4444444445"/>
    <n v="1568351.5099999981"/>
    <n v="1834564.0500000033"/>
  </r>
  <r>
    <x v="1"/>
    <x v="2"/>
    <x v="2"/>
    <x v="2"/>
    <n v="675351.9626280315"/>
    <n v="356887.63"/>
    <n v="952637.55999999982"/>
  </r>
  <r>
    <x v="1"/>
    <x v="2"/>
    <x v="2"/>
    <x v="2"/>
    <n v="1090000"/>
    <n v="833931.6"/>
    <n v="790530.55999999912"/>
  </r>
  <r>
    <x v="1"/>
    <x v="2"/>
    <x v="2"/>
    <x v="2"/>
    <n v="200233"/>
    <n v="161687.52000000002"/>
    <n v="268167.93999999994"/>
  </r>
  <r>
    <x v="2"/>
    <x v="2"/>
    <x v="2"/>
    <x v="2"/>
    <n v="120000"/>
    <n v="304888.62999999995"/>
    <n v="122356.33999999997"/>
  </r>
  <r>
    <x v="2"/>
    <x v="2"/>
    <x v="2"/>
    <x v="2"/>
    <n v="800769.23076923075"/>
    <n v="2648"/>
    <n v="624064.63"/>
  </r>
  <r>
    <x v="2"/>
    <x v="2"/>
    <x v="2"/>
    <x v="2"/>
    <n v="372356.21723275253"/>
    <n v="222882.71999999997"/>
    <n v="73940"/>
  </r>
  <r>
    <x v="2"/>
    <x v="2"/>
    <x v="2"/>
    <x v="2"/>
    <n v="0"/>
    <n v="821441.26"/>
    <n v="10231.659999999998"/>
  </r>
  <r>
    <x v="2"/>
    <x v="2"/>
    <x v="2"/>
    <x v="2"/>
    <n v="1200000"/>
    <n v="107908.65"/>
    <n v="1687468.9800000014"/>
  </r>
  <r>
    <x v="2"/>
    <x v="2"/>
    <x v="2"/>
    <x v="2"/>
    <n v="180918"/>
    <n v="98533.66"/>
    <n v="135634.02000000002"/>
  </r>
  <r>
    <x v="2"/>
    <x v="2"/>
    <x v="2"/>
    <x v="2"/>
    <n v="0"/>
    <n v="136494.77000000011"/>
    <n v="757.2"/>
  </r>
  <r>
    <x v="2"/>
    <x v="2"/>
    <x v="2"/>
    <x v="2"/>
    <n v="6440"/>
    <n v="893990.98999999929"/>
    <n v="344.6"/>
  </r>
  <r>
    <x v="2"/>
    <x v="2"/>
    <x v="2"/>
    <x v="2"/>
    <n v="4600"/>
    <n v="172270.77000000002"/>
    <n v="1243"/>
  </r>
  <r>
    <x v="2"/>
    <x v="2"/>
    <x v="2"/>
    <x v="2"/>
    <n v="0"/>
    <n v="4200"/>
    <n v="2833.3200000000006"/>
  </r>
  <r>
    <x v="2"/>
    <x v="2"/>
    <x v="2"/>
    <x v="2"/>
    <n v="37830"/>
    <n v="64469.289999999994"/>
    <n v="75408.060000000041"/>
  </r>
  <r>
    <x v="2"/>
    <x v="2"/>
    <x v="2"/>
    <x v="2"/>
    <n v="32500"/>
    <n v="0"/>
    <n v="100917.68000000001"/>
  </r>
  <r>
    <x v="2"/>
    <x v="2"/>
    <x v="2"/>
    <x v="2"/>
    <n v="0"/>
    <n v="1655999.66"/>
    <n v="8306.67"/>
  </r>
  <r>
    <x v="2"/>
    <x v="2"/>
    <x v="2"/>
    <x v="2"/>
    <n v="94444.444444444438"/>
    <n v="199634.43000000002"/>
    <n v="2460"/>
  </r>
  <r>
    <x v="2"/>
    <x v="2"/>
    <x v="2"/>
    <x v="2"/>
    <n v="2000"/>
    <n v="3075.3400000000011"/>
    <n v="9386.85"/>
  </r>
  <r>
    <x v="3"/>
    <x v="2"/>
    <x v="2"/>
    <x v="2"/>
    <n v="0"/>
    <n v="394997.17999999976"/>
    <n v="916.66"/>
  </r>
  <r>
    <x v="3"/>
    <x v="2"/>
    <x v="2"/>
    <x v="2"/>
    <n v="15000"/>
    <n v="3307.39"/>
    <n v="894"/>
  </r>
  <r>
    <x v="3"/>
    <x v="2"/>
    <x v="2"/>
    <x v="2"/>
    <n v="480769.23076923075"/>
    <n v="318139.31000000006"/>
    <n v="522648.46999999939"/>
  </r>
  <r>
    <x v="3"/>
    <x v="2"/>
    <x v="2"/>
    <x v="2"/>
    <n v="5000"/>
    <n v="710.75"/>
    <n v="-1383"/>
  </r>
  <r>
    <x v="3"/>
    <x v="2"/>
    <x v="2"/>
    <x v="2"/>
    <n v="170000"/>
    <n v="223395.81999999992"/>
    <n v="256569.29000000021"/>
  </r>
  <r>
    <x v="3"/>
    <x v="2"/>
    <x v="2"/>
    <x v="2"/>
    <n v="857600"/>
    <n v="846055.37999999954"/>
    <n v="1355688.3300000026"/>
  </r>
  <r>
    <x v="3"/>
    <x v="2"/>
    <x v="2"/>
    <x v="2"/>
    <n v="170866"/>
    <n v="68067.39"/>
    <n v="117800.92000000001"/>
  </r>
  <r>
    <x v="3"/>
    <x v="2"/>
    <x v="2"/>
    <x v="2"/>
    <n v="0"/>
    <n v="413"/>
    <n v="0"/>
  </r>
  <r>
    <x v="3"/>
    <x v="2"/>
    <x v="2"/>
    <x v="2"/>
    <n v="230000"/>
    <n v="117252.79000000001"/>
    <n v="224677.10000000003"/>
  </r>
  <r>
    <x v="3"/>
    <x v="2"/>
    <x v="2"/>
    <x v="2"/>
    <n v="11040"/>
    <n v="6748.8400000000011"/>
    <n v="4605.08"/>
  </r>
  <r>
    <x v="3"/>
    <x v="2"/>
    <x v="2"/>
    <x v="2"/>
    <n v="30000"/>
    <n v="17201.53"/>
    <m/>
  </r>
  <r>
    <x v="3"/>
    <x v="2"/>
    <x v="2"/>
    <x v="2"/>
    <n v="1318230"/>
    <n v="410432.75000000006"/>
    <n v="1187801.8500000003"/>
  </r>
  <r>
    <x v="3"/>
    <x v="2"/>
    <x v="2"/>
    <x v="2"/>
    <n v="1000000"/>
    <n v="1090540.4200000004"/>
    <n v="1111977.8699999985"/>
  </r>
  <r>
    <x v="3"/>
    <x v="2"/>
    <x v="2"/>
    <x v="2"/>
    <n v="0"/>
    <n v="3377.6"/>
    <n v="26096.379999999997"/>
  </r>
  <r>
    <x v="3"/>
    <x v="2"/>
    <x v="2"/>
    <x v="2"/>
    <n v="544444.4444444445"/>
    <n v="684312.37999999989"/>
    <n v="334595.71000000014"/>
  </r>
  <r>
    <x v="3"/>
    <x v="2"/>
    <x v="2"/>
    <x v="2"/>
    <n v="2000"/>
    <n v="2918.31"/>
    <n v="2843.89"/>
  </r>
  <r>
    <x v="3"/>
    <x v="2"/>
    <x v="2"/>
    <x v="2"/>
    <n v="0"/>
    <n v="5803.1699999999992"/>
    <n v="35164.889999999992"/>
  </r>
  <r>
    <x v="4"/>
    <x v="2"/>
    <x v="2"/>
    <x v="2"/>
    <n v="150000"/>
    <n v="103707.87000000004"/>
    <n v="45600.760000000024"/>
  </r>
  <r>
    <x v="4"/>
    <x v="2"/>
    <x v="2"/>
    <x v="2"/>
    <n v="20769.23076923077"/>
    <n v="40101.119999999988"/>
    <n v="66955.770000000019"/>
  </r>
  <r>
    <x v="4"/>
    <x v="2"/>
    <x v="2"/>
    <x v="2"/>
    <n v="60769.230769230766"/>
    <n v="50188.610000000044"/>
    <n v="88194.549999999959"/>
  </r>
  <r>
    <x v="4"/>
    <x v="2"/>
    <x v="2"/>
    <x v="2"/>
    <n v="12000"/>
    <n v="3497.03"/>
    <n v="15948.62"/>
  </r>
  <r>
    <x v="4"/>
    <x v="2"/>
    <x v="2"/>
    <x v="2"/>
    <n v="0"/>
    <n v="0"/>
    <n v="5257.9"/>
  </r>
  <r>
    <x v="4"/>
    <x v="2"/>
    <x v="2"/>
    <x v="2"/>
    <n v="3000"/>
    <n v="0"/>
    <n v="446.8"/>
  </r>
  <r>
    <x v="4"/>
    <x v="2"/>
    <x v="2"/>
    <x v="2"/>
    <n v="0"/>
    <n v="0"/>
    <n v="25919.620000000003"/>
  </r>
  <r>
    <x v="4"/>
    <x v="2"/>
    <x v="2"/>
    <x v="2"/>
    <n v="0"/>
    <n v="992.84"/>
    <n v="200"/>
  </r>
  <r>
    <x v="4"/>
    <x v="2"/>
    <x v="2"/>
    <x v="2"/>
    <n v="0"/>
    <n v="463.6"/>
    <n v="2440.6"/>
  </r>
  <r>
    <x v="4"/>
    <x v="2"/>
    <x v="2"/>
    <x v="2"/>
    <n v="4600"/>
    <n v="946.98"/>
    <n v="2791.69"/>
  </r>
  <r>
    <x v="4"/>
    <x v="2"/>
    <x v="2"/>
    <x v="2"/>
    <n v="380000"/>
    <n v="249897.7199999998"/>
    <n v="411240.61999999906"/>
  </r>
  <r>
    <x v="4"/>
    <x v="2"/>
    <x v="2"/>
    <x v="2"/>
    <n v="869120"/>
    <n v="629952.88000000152"/>
    <n v="769897.33999999892"/>
  </r>
  <r>
    <x v="4"/>
    <x v="2"/>
    <x v="2"/>
    <x v="2"/>
    <n v="950000"/>
    <n v="618644.92000000109"/>
    <n v="956741.50000000093"/>
  </r>
  <r>
    <x v="4"/>
    <x v="2"/>
    <x v="2"/>
    <x v="2"/>
    <n v="0"/>
    <n v="7581.3900000000012"/>
    <n v="28385.71"/>
  </r>
  <r>
    <x v="4"/>
    <x v="2"/>
    <x v="2"/>
    <x v="2"/>
    <n v="0"/>
    <n v="14725.809999999998"/>
    <n v="4058.26"/>
  </r>
  <r>
    <x v="4"/>
    <x v="2"/>
    <x v="2"/>
    <x v="2"/>
    <n v="2500"/>
    <n v="2482.6799999999998"/>
    <n v="274"/>
  </r>
  <r>
    <x v="4"/>
    <x v="2"/>
    <x v="2"/>
    <x v="2"/>
    <n v="0"/>
    <n v="703.63"/>
    <n v="54944.049999999996"/>
  </r>
  <r>
    <x v="5"/>
    <x v="2"/>
    <x v="2"/>
    <x v="2"/>
    <n v="190000"/>
    <n v="582223.60000000033"/>
    <n v="126986.49"/>
  </r>
  <r>
    <x v="5"/>
    <x v="2"/>
    <x v="2"/>
    <x v="2"/>
    <n v="769.23076923076951"/>
    <n v="-222"/>
    <n v="5317.87"/>
  </r>
  <r>
    <x v="5"/>
    <x v="2"/>
    <x v="2"/>
    <x v="2"/>
    <n v="1230769.2307692308"/>
    <n v="594212.33999999962"/>
    <n v="670922.84000000078"/>
  </r>
  <r>
    <x v="5"/>
    <x v="2"/>
    <x v="2"/>
    <x v="2"/>
    <n v="434415.58677154465"/>
    <n v="257524"/>
    <n v="78500"/>
  </r>
  <r>
    <x v="5"/>
    <x v="2"/>
    <x v="2"/>
    <x v="2"/>
    <n v="0"/>
    <n v="4472.119999999999"/>
    <n v="79358.33"/>
  </r>
  <r>
    <x v="5"/>
    <x v="2"/>
    <x v="2"/>
    <x v="2"/>
    <n v="937000"/>
    <n v="829699.27999999921"/>
    <n v="1443990.1299999976"/>
  </r>
  <r>
    <x v="5"/>
    <x v="2"/>
    <x v="2"/>
    <x v="2"/>
    <n v="211071"/>
    <n v="174508.48"/>
    <n v="151342.79999999999"/>
  </r>
  <r>
    <x v="5"/>
    <x v="2"/>
    <x v="2"/>
    <x v="2"/>
    <n v="763600"/>
    <n v="508153.45"/>
    <n v="394415.45000000019"/>
  </r>
  <r>
    <x v="5"/>
    <x v="2"/>
    <x v="2"/>
    <x v="2"/>
    <n v="0"/>
    <n v="55"/>
    <n v="14371.75"/>
  </r>
  <r>
    <x v="5"/>
    <x v="2"/>
    <x v="2"/>
    <x v="2"/>
    <n v="11040"/>
    <n v="24244.87"/>
    <n v="7926.02"/>
  </r>
  <r>
    <x v="5"/>
    <x v="2"/>
    <x v="2"/>
    <x v="2"/>
    <n v="498123.00449491531"/>
    <n v="148123.87"/>
    <n v="181306.13"/>
  </r>
  <r>
    <x v="5"/>
    <x v="2"/>
    <x v="2"/>
    <x v="2"/>
    <n v="0"/>
    <n v="0"/>
    <n v="27000"/>
  </r>
  <r>
    <x v="5"/>
    <x v="2"/>
    <x v="2"/>
    <x v="2"/>
    <n v="0"/>
    <n v="15531.96"/>
    <n v="110246.14000000004"/>
  </r>
  <r>
    <x v="5"/>
    <x v="2"/>
    <x v="2"/>
    <x v="2"/>
    <n v="42500"/>
    <n v="83064.830000000016"/>
    <n v="28021"/>
  </r>
  <r>
    <x v="5"/>
    <x v="2"/>
    <x v="2"/>
    <x v="2"/>
    <n v="2044444.4444444445"/>
    <n v="1622317.2699999986"/>
    <n v="1957192.7199999974"/>
  </r>
  <r>
    <x v="5"/>
    <x v="2"/>
    <x v="2"/>
    <x v="2"/>
    <n v="0"/>
    <n v="256976.42000000019"/>
    <n v="69430.090000000011"/>
  </r>
  <r>
    <x v="5"/>
    <x v="2"/>
    <x v="2"/>
    <x v="2"/>
    <n v="20000"/>
    <n v="18052.259999999998"/>
    <n v="11694.349999999999"/>
  </r>
  <r>
    <x v="5"/>
    <x v="2"/>
    <x v="2"/>
    <x v="2"/>
    <n v="500000"/>
    <n v="588824.37999999954"/>
    <n v="104639.64000000001"/>
  </r>
  <r>
    <x v="6"/>
    <x v="2"/>
    <x v="2"/>
    <x v="2"/>
    <n v="130000"/>
    <n v="160519.45000000001"/>
    <n v="61954.979999999981"/>
  </r>
  <r>
    <x v="6"/>
    <x v="2"/>
    <x v="2"/>
    <x v="2"/>
    <n v="1000"/>
    <n v="1350"/>
    <n v="1104.5"/>
  </r>
  <r>
    <x v="6"/>
    <x v="2"/>
    <x v="2"/>
    <x v="2"/>
    <n v="9000"/>
    <n v="2066.6099999999997"/>
    <n v="4868.18"/>
  </r>
  <r>
    <x v="6"/>
    <x v="2"/>
    <x v="2"/>
    <x v="2"/>
    <n v="92000"/>
    <n v="78360.739999999918"/>
    <n v="89528.809999999969"/>
  </r>
  <r>
    <x v="6"/>
    <x v="2"/>
    <x v="2"/>
    <x v="2"/>
    <n v="546779"/>
    <n v="178248.44"/>
    <n v="244829.72"/>
  </r>
  <r>
    <x v="6"/>
    <x v="2"/>
    <x v="2"/>
    <x v="2"/>
    <n v="0"/>
    <n v="681.80000000000007"/>
    <n v="11705.199999999999"/>
  </r>
  <r>
    <x v="6"/>
    <x v="2"/>
    <x v="2"/>
    <x v="2"/>
    <n v="763600"/>
    <n v="896641.3199999996"/>
    <n v="589360.02999999968"/>
  </r>
  <r>
    <x v="6"/>
    <x v="2"/>
    <x v="2"/>
    <x v="2"/>
    <n v="0"/>
    <n v="0"/>
    <n v="30540.86"/>
  </r>
  <r>
    <x v="6"/>
    <x v="2"/>
    <x v="2"/>
    <x v="2"/>
    <n v="11040"/>
    <n v="5154.3500000000004"/>
    <n v="16316.189999999999"/>
  </r>
  <r>
    <x v="6"/>
    <x v="2"/>
    <x v="2"/>
    <x v="2"/>
    <n v="300000"/>
    <n v="169402.09000000005"/>
    <m/>
  </r>
  <r>
    <x v="6"/>
    <x v="2"/>
    <x v="2"/>
    <x v="2"/>
    <n v="1110650"/>
    <n v="821998.14000000071"/>
    <n v="655345.93999999878"/>
  </r>
  <r>
    <x v="6"/>
    <x v="2"/>
    <x v="2"/>
    <x v="2"/>
    <n v="1250000"/>
    <n v="764646.46000000043"/>
    <n v="851411.16000000015"/>
  </r>
  <r>
    <x v="6"/>
    <x v="2"/>
    <x v="2"/>
    <x v="2"/>
    <n v="0"/>
    <n v="16449.79"/>
    <n v="25797.46"/>
  </r>
  <r>
    <x v="6"/>
    <x v="2"/>
    <x v="2"/>
    <x v="2"/>
    <n v="0"/>
    <n v="3157.18"/>
    <n v="10314.059999999998"/>
  </r>
  <r>
    <x v="6"/>
    <x v="2"/>
    <x v="2"/>
    <x v="2"/>
    <n v="144444.44444444444"/>
    <n v="110908.84999999998"/>
    <n v="1616.03"/>
  </r>
  <r>
    <x v="6"/>
    <x v="2"/>
    <x v="2"/>
    <x v="2"/>
    <m/>
    <n v="57.16"/>
    <n v="23512.090000000004"/>
  </r>
  <r>
    <x v="7"/>
    <x v="2"/>
    <x v="2"/>
    <x v="2"/>
    <n v="170000"/>
    <n v="493020.2300000012"/>
    <n v="16892.13"/>
  </r>
  <r>
    <x v="7"/>
    <x v="2"/>
    <x v="2"/>
    <x v="2"/>
    <n v="769.23076923076951"/>
    <n v="3539.3"/>
    <n v="1011.51"/>
  </r>
  <r>
    <x v="7"/>
    <x v="2"/>
    <x v="2"/>
    <x v="2"/>
    <n v="100769.23076923077"/>
    <n v="114095.01999999996"/>
    <n v="113788.38999999998"/>
  </r>
  <r>
    <x v="7"/>
    <x v="2"/>
    <x v="2"/>
    <x v="2"/>
    <n v="413729.13025861385"/>
    <n v="244187.58000000002"/>
    <n v="0"/>
  </r>
  <r>
    <x v="7"/>
    <x v="2"/>
    <x v="2"/>
    <x v="2"/>
    <n v="190000"/>
    <n v="194386.92999999996"/>
    <n v="380871.10999999981"/>
  </r>
  <r>
    <x v="7"/>
    <x v="2"/>
    <x v="2"/>
    <x v="2"/>
    <n v="937000"/>
    <n v="902069.96000000043"/>
    <n v="1180394.1600000008"/>
  </r>
  <r>
    <x v="7"/>
    <x v="2"/>
    <x v="2"/>
    <x v="2"/>
    <n v="201019"/>
    <n v="54704.45"/>
    <n v="235211.58000000002"/>
  </r>
  <r>
    <x v="7"/>
    <x v="2"/>
    <x v="2"/>
    <x v="2"/>
    <n v="0"/>
    <n v="183280.37999999998"/>
    <n v="3562.5"/>
  </r>
  <r>
    <x v="7"/>
    <x v="2"/>
    <x v="2"/>
    <x v="2"/>
    <n v="0"/>
    <n v="1256.7"/>
    <n v="61556.32"/>
  </r>
  <r>
    <x v="7"/>
    <x v="2"/>
    <x v="2"/>
    <x v="2"/>
    <n v="4600"/>
    <n v="3856.11"/>
    <n v="3185.16"/>
  </r>
  <r>
    <x v="7"/>
    <x v="2"/>
    <x v="2"/>
    <x v="2"/>
    <n v="0"/>
    <m/>
    <n v="4920.0200000000004"/>
  </r>
  <r>
    <x v="7"/>
    <x v="2"/>
    <x v="2"/>
    <x v="2"/>
    <n v="233570"/>
    <n v="958890.16"/>
    <n v="403068.75000000006"/>
  </r>
  <r>
    <x v="7"/>
    <x v="2"/>
    <x v="2"/>
    <x v="2"/>
    <n v="24000"/>
    <n v="22643.06"/>
    <n v="20685.480000000007"/>
  </r>
  <r>
    <x v="7"/>
    <x v="2"/>
    <x v="2"/>
    <x v="2"/>
    <n v="169492"/>
    <n v="29841.440000000002"/>
    <n v="147354.22"/>
  </r>
  <r>
    <x v="7"/>
    <x v="2"/>
    <x v="2"/>
    <x v="2"/>
    <n v="0"/>
    <n v="523.74"/>
    <n v="41425.850000000006"/>
  </r>
  <r>
    <x v="7"/>
    <x v="2"/>
    <x v="2"/>
    <x v="2"/>
    <n v="1000"/>
    <n v="2160.9300000000003"/>
    <n v="155.6"/>
  </r>
  <r>
    <x v="7"/>
    <x v="2"/>
    <x v="2"/>
    <x v="2"/>
    <n v="0"/>
    <n v="443.41"/>
    <n v="42632.360000000022"/>
  </r>
  <r>
    <x v="8"/>
    <x v="2"/>
    <x v="2"/>
    <x v="2"/>
    <n v="699264.87945762672"/>
    <n v="1040656"/>
    <n v="809450.5"/>
  </r>
  <r>
    <x v="8"/>
    <x v="2"/>
    <x v="2"/>
    <x v="2"/>
    <n v="1000"/>
    <n v="11.77"/>
    <n v="3851.43"/>
  </r>
  <r>
    <x v="8"/>
    <x v="2"/>
    <x v="2"/>
    <x v="2"/>
    <n v="5000"/>
    <n v="630.64"/>
    <n v="21545"/>
  </r>
  <r>
    <x v="8"/>
    <x v="2"/>
    <x v="2"/>
    <x v="2"/>
    <n v="55000"/>
    <n v="56505.179999999971"/>
    <n v="54003.96"/>
  </r>
  <r>
    <x v="8"/>
    <x v="2"/>
    <x v="2"/>
    <x v="2"/>
    <n v="987000"/>
    <n v="1001299.14"/>
    <n v="1028528.4399999997"/>
  </r>
  <r>
    <x v="8"/>
    <x v="2"/>
    <x v="2"/>
    <x v="2"/>
    <n v="211071"/>
    <n v="88394.76"/>
    <n v="38218"/>
  </r>
  <r>
    <x v="8"/>
    <x v="2"/>
    <x v="2"/>
    <x v="2"/>
    <n v="0"/>
    <n v="176075.62999999998"/>
    <n v="15300.59"/>
  </r>
  <r>
    <x v="8"/>
    <x v="2"/>
    <x v="2"/>
    <x v="2"/>
    <n v="6440"/>
    <n v="6000.93"/>
    <n v="1284.01"/>
  </r>
  <r>
    <x v="8"/>
    <x v="2"/>
    <x v="2"/>
    <x v="2"/>
    <n v="11040"/>
    <n v="7536.2399999999989"/>
    <n v="2517.2800000000002"/>
  </r>
  <r>
    <x v="8"/>
    <x v="2"/>
    <x v="2"/>
    <x v="2"/>
    <n v="250000"/>
    <n v="30288.790000000005"/>
    <m/>
  </r>
  <r>
    <x v="8"/>
    <x v="2"/>
    <x v="2"/>
    <x v="2"/>
    <n v="0"/>
    <n v="880.87"/>
    <n v="0"/>
  </r>
  <r>
    <x v="8"/>
    <x v="2"/>
    <x v="2"/>
    <x v="2"/>
    <n v="245249"/>
    <n v="829279.06999999983"/>
    <n v="78513.760000000009"/>
  </r>
  <r>
    <x v="8"/>
    <x v="2"/>
    <x v="2"/>
    <x v="2"/>
    <n v="19000"/>
    <n v="0"/>
    <n v="0"/>
  </r>
  <r>
    <x v="8"/>
    <x v="2"/>
    <x v="2"/>
    <x v="2"/>
    <n v="544444.4444444445"/>
    <n v="1764715.0400000007"/>
    <n v="338724.94000000024"/>
  </r>
  <r>
    <x v="8"/>
    <x v="2"/>
    <x v="2"/>
    <x v="2"/>
    <n v="94444.444444444438"/>
    <n v="6005.08"/>
    <n v="5298.94"/>
  </r>
  <r>
    <x v="8"/>
    <x v="2"/>
    <x v="2"/>
    <x v="2"/>
    <n v="5000"/>
    <n v="443.41"/>
    <m/>
  </r>
  <r>
    <x v="9"/>
    <x v="2"/>
    <x v="2"/>
    <x v="2"/>
    <n v="200000"/>
    <n v="28209.739999999998"/>
    <n v="109274.08000000003"/>
  </r>
  <r>
    <x v="9"/>
    <x v="2"/>
    <x v="2"/>
    <x v="2"/>
    <n v="10000"/>
    <n v="2341"/>
    <n v="1832"/>
  </r>
  <r>
    <x v="9"/>
    <x v="2"/>
    <x v="2"/>
    <x v="2"/>
    <n v="80769.230769230766"/>
    <n v="103768.35999999999"/>
    <n v="103768.35999999999"/>
  </r>
  <r>
    <x v="9"/>
    <x v="2"/>
    <x v="2"/>
    <x v="2"/>
    <n v="413729.13025861385"/>
    <n v="557771.56000000006"/>
    <n v="71731.249999999985"/>
  </r>
  <r>
    <x v="9"/>
    <x v="2"/>
    <x v="2"/>
    <x v="2"/>
    <n v="60000"/>
    <n v="25933.490000000009"/>
    <n v="63368.489999999983"/>
  </r>
  <r>
    <x v="9"/>
    <x v="2"/>
    <x v="2"/>
    <x v="2"/>
    <n v="8000"/>
    <n v="3651.06"/>
    <n v="32223.890000000018"/>
  </r>
  <r>
    <x v="9"/>
    <x v="2"/>
    <x v="2"/>
    <x v="2"/>
    <n v="201019"/>
    <n v="16802.25"/>
    <n v="44793.440000000002"/>
  </r>
  <r>
    <x v="9"/>
    <x v="2"/>
    <x v="2"/>
    <x v="2"/>
    <n v="736000"/>
    <n v="204482.21999999994"/>
    <n v="725279.42999999947"/>
  </r>
  <r>
    <x v="9"/>
    <x v="2"/>
    <x v="2"/>
    <x v="2"/>
    <n v="276000"/>
    <n v="37444.019999999997"/>
    <n v="145946.20000000019"/>
  </r>
  <r>
    <x v="9"/>
    <x v="2"/>
    <x v="2"/>
    <x v="2"/>
    <n v="11040"/>
    <n v="1264.4099999999999"/>
    <n v="7959.67"/>
  </r>
  <r>
    <x v="9"/>
    <x v="2"/>
    <x v="2"/>
    <x v="2"/>
    <n v="300000"/>
    <n v="0"/>
    <m/>
  </r>
  <r>
    <x v="9"/>
    <x v="2"/>
    <x v="2"/>
    <x v="2"/>
    <n v="989400"/>
    <n v="221442.77000000005"/>
    <n v="816623.5199999992"/>
  </r>
  <r>
    <x v="9"/>
    <x v="2"/>
    <x v="2"/>
    <x v="2"/>
    <n v="233570"/>
    <n v="7200"/>
    <n v="118049.62000000002"/>
  </r>
  <r>
    <x v="9"/>
    <x v="2"/>
    <x v="2"/>
    <x v="2"/>
    <n v="37500"/>
    <n v="2119.0299999999997"/>
    <n v="33144.1"/>
  </r>
  <r>
    <x v="9"/>
    <x v="2"/>
    <x v="2"/>
    <x v="2"/>
    <n v="544444.4444444445"/>
    <n v="233021.12999999989"/>
    <n v="652944.87999999977"/>
  </r>
  <r>
    <x v="9"/>
    <x v="2"/>
    <x v="2"/>
    <x v="2"/>
    <n v="0"/>
    <n v="0"/>
    <n v="271047.03999999998"/>
  </r>
  <r>
    <x v="9"/>
    <x v="2"/>
    <x v="2"/>
    <x v="2"/>
    <n v="20000"/>
    <n v="7758.3299999999981"/>
    <n v="15872.810000000001"/>
  </r>
  <r>
    <x v="9"/>
    <x v="2"/>
    <x v="2"/>
    <x v="2"/>
    <n v="0"/>
    <n v="221.8"/>
    <n v="1203.8"/>
  </r>
  <r>
    <x v="10"/>
    <x v="2"/>
    <x v="2"/>
    <x v="2"/>
    <n v="699264.87945762672"/>
    <n v="340464"/>
    <n v="18064"/>
  </r>
  <r>
    <x v="10"/>
    <x v="2"/>
    <x v="2"/>
    <x v="2"/>
    <n v="50769.230769230766"/>
    <n v="79411.850000000049"/>
    <n v="38183.109999999993"/>
  </r>
  <r>
    <x v="10"/>
    <x v="2"/>
    <x v="2"/>
    <x v="2"/>
    <n v="80769.230769230766"/>
    <n v="100689.34999999996"/>
    <n v="80436.249999999927"/>
  </r>
  <r>
    <x v="10"/>
    <x v="2"/>
    <x v="2"/>
    <x v="2"/>
    <n v="434415.58677154465"/>
    <n v="147547"/>
    <n v="52560"/>
  </r>
  <r>
    <x v="10"/>
    <x v="2"/>
    <x v="2"/>
    <x v="2"/>
    <n v="0"/>
    <n v="16102.640000000001"/>
    <n v="36735.259999999987"/>
  </r>
  <r>
    <x v="10"/>
    <x v="2"/>
    <x v="2"/>
    <x v="2"/>
    <n v="1012000"/>
    <n v="866667.34999999846"/>
    <n v="1696217.2600000002"/>
  </r>
  <r>
    <x v="10"/>
    <x v="2"/>
    <x v="2"/>
    <x v="2"/>
    <n v="211071"/>
    <n v="42062.100000000006"/>
    <n v="276588.81999999995"/>
  </r>
  <r>
    <x v="10"/>
    <x v="2"/>
    <x v="2"/>
    <x v="2"/>
    <n v="0"/>
    <n v="77491.299999999988"/>
    <n v="0"/>
  </r>
  <r>
    <x v="10"/>
    <x v="2"/>
    <x v="2"/>
    <x v="2"/>
    <n v="276000"/>
    <n v="98851.540000000023"/>
    <n v="156200.89999999997"/>
  </r>
  <r>
    <x v="10"/>
    <x v="2"/>
    <x v="2"/>
    <x v="2"/>
    <n v="11040"/>
    <n v="3663.7599999999998"/>
    <n v="4374.6899999999996"/>
  </r>
  <r>
    <x v="10"/>
    <x v="2"/>
    <x v="2"/>
    <x v="2"/>
    <n v="300000"/>
    <n v="234357.87999999998"/>
    <m/>
  </r>
  <r>
    <x v="10"/>
    <x v="2"/>
    <x v="2"/>
    <x v="2"/>
    <n v="1900"/>
    <n v="0"/>
    <n v="1436.94"/>
  </r>
  <r>
    <x v="10"/>
    <x v="2"/>
    <x v="2"/>
    <x v="2"/>
    <n v="245249"/>
    <n v="223493.13"/>
    <n v="175115.44999999998"/>
  </r>
  <r>
    <x v="10"/>
    <x v="2"/>
    <x v="2"/>
    <x v="2"/>
    <n v="39500"/>
    <n v="820.9"/>
    <n v="86560.290000000008"/>
  </r>
  <r>
    <x v="10"/>
    <x v="2"/>
    <x v="2"/>
    <x v="2"/>
    <n v="0"/>
    <n v="2697.5099999999998"/>
    <n v="0"/>
  </r>
  <r>
    <x v="10"/>
    <x v="2"/>
    <x v="2"/>
    <x v="2"/>
    <n v="0"/>
    <n v="0"/>
    <n v="31955.35999999999"/>
  </r>
  <r>
    <x v="10"/>
    <x v="2"/>
    <x v="2"/>
    <x v="2"/>
    <n v="20000"/>
    <n v="22512.799999999996"/>
    <n v="15824.560000000001"/>
  </r>
  <r>
    <x v="10"/>
    <x v="2"/>
    <x v="2"/>
    <x v="2"/>
    <n v="550000"/>
    <n v="475129.71000000014"/>
    <n v="360926.97"/>
  </r>
  <r>
    <x v="11"/>
    <x v="2"/>
    <x v="2"/>
    <x v="2"/>
    <n v="699264.87945762672"/>
    <n v="0"/>
    <n v="27096"/>
  </r>
  <r>
    <x v="11"/>
    <x v="2"/>
    <x v="2"/>
    <x v="2"/>
    <n v="50769.230769230766"/>
    <n v="54777.590000000011"/>
    <n v="134085.50000000003"/>
  </r>
  <r>
    <x v="11"/>
    <x v="2"/>
    <x v="2"/>
    <x v="2"/>
    <n v="0"/>
    <n v="2820"/>
    <n v="0"/>
  </r>
  <r>
    <x v="11"/>
    <x v="2"/>
    <x v="2"/>
    <x v="2"/>
    <n v="434415.58677154465"/>
    <n v="95509"/>
    <n v="26220.000000000004"/>
  </r>
  <r>
    <x v="11"/>
    <x v="2"/>
    <x v="2"/>
    <x v="2"/>
    <n v="0"/>
    <n v="27444.39"/>
    <n v="43595.519999999997"/>
  </r>
  <r>
    <x v="11"/>
    <x v="2"/>
    <x v="2"/>
    <x v="2"/>
    <n v="1012000"/>
    <n v="895455.68000000028"/>
    <n v="1675651.7800000012"/>
  </r>
  <r>
    <x v="11"/>
    <x v="2"/>
    <x v="2"/>
    <x v="2"/>
    <n v="2000"/>
    <n v="470"/>
    <n v="0"/>
  </r>
  <r>
    <x v="11"/>
    <x v="2"/>
    <x v="2"/>
    <x v="2"/>
    <n v="0"/>
    <n v="-4400"/>
    <n v="12242.26"/>
  </r>
  <r>
    <x v="11"/>
    <x v="2"/>
    <x v="2"/>
    <x v="2"/>
    <n v="0"/>
    <n v="841.31"/>
    <n v="0"/>
  </r>
  <r>
    <x v="11"/>
    <x v="2"/>
    <x v="2"/>
    <x v="2"/>
    <n v="0"/>
    <n v="4508.3399999999992"/>
    <n v="46933.87"/>
  </r>
  <r>
    <x v="11"/>
    <x v="2"/>
    <x v="2"/>
    <x v="2"/>
    <n v="11040"/>
    <n v="2888.27"/>
    <n v="19282.52"/>
  </r>
  <r>
    <x v="11"/>
    <x v="2"/>
    <x v="2"/>
    <x v="2"/>
    <n v="475000"/>
    <n v="356810.91000000003"/>
    <n v="260072.25"/>
  </r>
  <r>
    <x v="11"/>
    <x v="2"/>
    <x v="2"/>
    <x v="2"/>
    <n v="91180"/>
    <n v="28142.71"/>
    <n v="55712.439999999937"/>
  </r>
  <r>
    <x v="11"/>
    <x v="2"/>
    <x v="2"/>
    <x v="2"/>
    <n v="0"/>
    <n v="5619.49"/>
    <n v="0"/>
  </r>
  <r>
    <x v="11"/>
    <x v="2"/>
    <x v="2"/>
    <x v="2"/>
    <n v="1844444.4444444445"/>
    <n v="1499681.5299999996"/>
    <n v="1618352.299999998"/>
  </r>
  <r>
    <x v="11"/>
    <x v="2"/>
    <x v="2"/>
    <x v="2"/>
    <n v="675351.9626280315"/>
    <n v="241042.4800000001"/>
    <n v="501726.95999999996"/>
  </r>
  <r>
    <x v="11"/>
    <x v="2"/>
    <x v="2"/>
    <x v="2"/>
    <n v="1090000"/>
    <n v="569899.89000000013"/>
    <n v="808020.65999999968"/>
  </r>
  <r>
    <x v="11"/>
    <x v="2"/>
    <x v="2"/>
    <x v="2"/>
    <n v="200233"/>
    <n v="33731.94"/>
    <n v="73313.070000000007"/>
  </r>
  <r>
    <x v="0"/>
    <x v="3"/>
    <x v="3"/>
    <x v="3"/>
    <n v="146000"/>
    <n v="109125.5100000001"/>
    <n v="81275.170000000013"/>
  </r>
  <r>
    <x v="0"/>
    <x v="3"/>
    <x v="3"/>
    <x v="3"/>
    <n v="780769.23076923075"/>
    <n v="662279.12"/>
    <n v="536241.55000000051"/>
  </r>
  <r>
    <x v="0"/>
    <x v="3"/>
    <x v="3"/>
    <x v="3"/>
    <n v="372356.21723275253"/>
    <n v="138133.04"/>
    <n v="28960"/>
  </r>
  <r>
    <x v="0"/>
    <x v="3"/>
    <x v="3"/>
    <x v="3"/>
    <n v="170000"/>
    <n v="163021.37000000008"/>
    <n v="217341.13999999998"/>
  </r>
  <r>
    <x v="0"/>
    <x v="3"/>
    <x v="3"/>
    <x v="3"/>
    <n v="10000"/>
    <n v="17050.03"/>
    <n v="6155.880000000001"/>
  </r>
  <r>
    <x v="0"/>
    <x v="3"/>
    <x v="3"/>
    <x v="3"/>
    <n v="70000"/>
    <n v="27707.399999999998"/>
    <n v="13888.089999999998"/>
  </r>
  <r>
    <x v="0"/>
    <x v="3"/>
    <x v="3"/>
    <x v="3"/>
    <n v="736000"/>
    <n v="463283.45000000007"/>
    <n v="798711.01999999955"/>
  </r>
  <r>
    <x v="0"/>
    <x v="3"/>
    <x v="3"/>
    <x v="3"/>
    <n v="0"/>
    <n v="2025.4"/>
    <n v="5257.0599999999995"/>
  </r>
  <r>
    <x v="0"/>
    <x v="3"/>
    <x v="3"/>
    <x v="3"/>
    <n v="11040"/>
    <n v="10665.81"/>
    <n v="5366.42"/>
  </r>
  <r>
    <x v="0"/>
    <x v="3"/>
    <x v="3"/>
    <x v="3"/>
    <n v="475000"/>
    <n v="242769.31000000008"/>
    <n v="312503.53000000014"/>
  </r>
  <r>
    <x v="0"/>
    <x v="3"/>
    <x v="3"/>
    <x v="3"/>
    <n v="1251300"/>
    <n v="659797.85000000126"/>
    <n v="1097220.5599999998"/>
  </r>
  <r>
    <x v="0"/>
    <x v="3"/>
    <x v="3"/>
    <x v="3"/>
    <n v="1150000"/>
    <n v="970558.26000000094"/>
    <n v="905472.66999999981"/>
  </r>
  <r>
    <x v="0"/>
    <x v="3"/>
    <x v="3"/>
    <x v="3"/>
    <n v="20000"/>
    <n v="0"/>
    <m/>
  </r>
  <r>
    <x v="0"/>
    <x v="3"/>
    <x v="3"/>
    <x v="3"/>
    <n v="0"/>
    <n v="20671.410000000003"/>
    <n v="11518.810000000001"/>
  </r>
  <r>
    <x v="0"/>
    <x v="3"/>
    <x v="3"/>
    <x v="3"/>
    <n v="1500"/>
    <n v="6482.66"/>
    <n v="-48.460000000000008"/>
  </r>
  <r>
    <x v="0"/>
    <x v="3"/>
    <x v="3"/>
    <x v="3"/>
    <n v="5000"/>
    <n v="0"/>
    <n v="0"/>
  </r>
  <r>
    <x v="1"/>
    <x v="3"/>
    <x v="3"/>
    <x v="3"/>
    <n v="190000"/>
    <n v="418941.34000000084"/>
    <n v="141903.25000000006"/>
  </r>
  <r>
    <x v="1"/>
    <x v="3"/>
    <x v="3"/>
    <x v="3"/>
    <n v="769.23076923076951"/>
    <n v="1245.9499999999998"/>
    <n v="440"/>
  </r>
  <r>
    <x v="1"/>
    <x v="3"/>
    <x v="3"/>
    <x v="3"/>
    <n v="100769.23076923077"/>
    <n v="81090.759999999966"/>
    <n v="68569.60000000002"/>
  </r>
  <r>
    <x v="1"/>
    <x v="3"/>
    <x v="3"/>
    <x v="3"/>
    <n v="434415.58677154453"/>
    <n v="147328"/>
    <n v="39640"/>
  </r>
  <r>
    <x v="1"/>
    <x v="3"/>
    <x v="3"/>
    <x v="3"/>
    <n v="0"/>
    <n v="7363.5099999999984"/>
    <n v="57469.84"/>
  </r>
  <r>
    <x v="1"/>
    <x v="3"/>
    <x v="3"/>
    <x v="3"/>
    <n v="1012000"/>
    <n v="777768.52000000037"/>
    <n v="1491842.599999994"/>
  </r>
  <r>
    <x v="1"/>
    <x v="3"/>
    <x v="3"/>
    <x v="3"/>
    <n v="211071"/>
    <n v="178264.44999999998"/>
    <n v="312502.67"/>
  </r>
  <r>
    <x v="1"/>
    <x v="3"/>
    <x v="3"/>
    <x v="3"/>
    <n v="828000"/>
    <n v="425746.03000000009"/>
    <n v="926453.6300000007"/>
  </r>
  <r>
    <x v="1"/>
    <x v="3"/>
    <x v="3"/>
    <x v="3"/>
    <n v="0"/>
    <n v="2857.2"/>
    <n v="0"/>
  </r>
  <r>
    <x v="1"/>
    <x v="3"/>
    <x v="3"/>
    <x v="3"/>
    <n v="0"/>
    <n v="6062.28"/>
    <n v="0"/>
  </r>
  <r>
    <x v="1"/>
    <x v="3"/>
    <x v="3"/>
    <x v="3"/>
    <n v="300000"/>
    <n v="87432.66"/>
    <m/>
  </r>
  <r>
    <x v="1"/>
    <x v="3"/>
    <x v="3"/>
    <x v="3"/>
    <n v="1110650"/>
    <n v="600356.200000001"/>
    <n v="768354.80999999971"/>
  </r>
  <r>
    <x v="1"/>
    <x v="3"/>
    <x v="3"/>
    <x v="3"/>
    <n v="245249"/>
    <n v="679825.26"/>
    <n v="73502.62"/>
  </r>
  <r>
    <x v="1"/>
    <x v="3"/>
    <x v="3"/>
    <x v="3"/>
    <n v="39500"/>
    <n v="3260"/>
    <n v="1631"/>
  </r>
  <r>
    <x v="1"/>
    <x v="3"/>
    <x v="3"/>
    <x v="3"/>
    <n v="0"/>
    <n v="3000.74"/>
    <n v="3115.9300000000003"/>
  </r>
  <r>
    <x v="1"/>
    <x v="3"/>
    <x v="3"/>
    <x v="3"/>
    <n v="0"/>
    <n v="83710.969999999987"/>
    <n v="21302.329999999994"/>
  </r>
  <r>
    <x v="1"/>
    <x v="3"/>
    <x v="3"/>
    <x v="3"/>
    <n v="20000"/>
    <n v="27091.070000000014"/>
    <n v="10790.269999999995"/>
  </r>
  <r>
    <x v="1"/>
    <x v="3"/>
    <x v="3"/>
    <x v="3"/>
    <n v="550000"/>
    <n v="670322.00999999954"/>
    <n v="343503.13000000006"/>
  </r>
  <r>
    <x v="2"/>
    <x v="3"/>
    <x v="3"/>
    <x v="3"/>
    <n v="10000"/>
    <n v="304888.62999999995"/>
    <n v="287"/>
  </r>
  <r>
    <x v="2"/>
    <x v="3"/>
    <x v="3"/>
    <x v="3"/>
    <n v="50769.230769230766"/>
    <n v="2648"/>
    <n v="76879.089999999967"/>
  </r>
  <r>
    <x v="2"/>
    <x v="3"/>
    <x v="3"/>
    <x v="3"/>
    <n v="3400000"/>
    <n v="222882.71999999997"/>
    <n v="2828817.2100000018"/>
  </r>
  <r>
    <x v="2"/>
    <x v="3"/>
    <x v="3"/>
    <x v="3"/>
    <n v="50000"/>
    <n v="821441.26"/>
    <n v="46031.92"/>
  </r>
  <r>
    <x v="2"/>
    <x v="3"/>
    <x v="3"/>
    <x v="3"/>
    <n v="0"/>
    <n v="107908.65"/>
    <n v="2467.4899999999998"/>
  </r>
  <r>
    <x v="2"/>
    <x v="3"/>
    <x v="3"/>
    <x v="3"/>
    <n v="60000"/>
    <n v="98533.66"/>
    <n v="40462.55000000001"/>
  </r>
  <r>
    <x v="2"/>
    <x v="3"/>
    <x v="3"/>
    <x v="3"/>
    <n v="464084.51110169489"/>
    <n v="136494.77000000011"/>
    <n v="207251"/>
  </r>
  <r>
    <x v="2"/>
    <x v="3"/>
    <x v="3"/>
    <x v="3"/>
    <n v="828000"/>
    <n v="893990.98999999929"/>
    <n v="854607.99000000057"/>
  </r>
  <r>
    <x v="2"/>
    <x v="3"/>
    <x v="3"/>
    <x v="3"/>
    <n v="426962.57528135594"/>
    <n v="172270.77000000002"/>
    <n v="201357.72999999998"/>
  </r>
  <r>
    <x v="2"/>
    <x v="3"/>
    <x v="3"/>
    <x v="3"/>
    <n v="1900"/>
    <n v="4200"/>
    <n v="0"/>
  </r>
  <r>
    <x v="2"/>
    <x v="3"/>
    <x v="3"/>
    <x v="3"/>
    <n v="210213"/>
    <n v="64469.289999999994"/>
    <n v="788172.58"/>
  </r>
  <r>
    <x v="2"/>
    <x v="3"/>
    <x v="3"/>
    <x v="3"/>
    <n v="16000"/>
    <n v="0"/>
    <m/>
  </r>
  <r>
    <x v="2"/>
    <x v="3"/>
    <x v="3"/>
    <x v="3"/>
    <n v="444444.44444444444"/>
    <n v="1655999.66"/>
    <n v="1030214.2999999993"/>
  </r>
  <r>
    <x v="2"/>
    <x v="3"/>
    <x v="3"/>
    <x v="3"/>
    <n v="1000"/>
    <n v="199634.43000000002"/>
    <n v="20403.980000000003"/>
  </r>
  <r>
    <x v="2"/>
    <x v="3"/>
    <x v="3"/>
    <x v="3"/>
    <n v="171620"/>
    <n v="3075.3400000000011"/>
    <n v="86861.209999999992"/>
  </r>
  <r>
    <x v="3"/>
    <x v="3"/>
    <x v="3"/>
    <x v="3"/>
    <n v="566071.56908474548"/>
    <n v="394997.17999999976"/>
    <n v="487592.69999999995"/>
  </r>
  <r>
    <x v="3"/>
    <x v="3"/>
    <x v="3"/>
    <x v="3"/>
    <n v="40769.230769230766"/>
    <n v="36185.320000000007"/>
    <n v="95931.450000000084"/>
  </r>
  <r>
    <x v="3"/>
    <x v="3"/>
    <x v="3"/>
    <x v="3"/>
    <n v="60769.230769230766"/>
    <n v="65878.919999999984"/>
    <n v="97925.32"/>
  </r>
  <r>
    <x v="3"/>
    <x v="3"/>
    <x v="3"/>
    <x v="3"/>
    <n v="3500000"/>
    <n v="2034278.1399999957"/>
    <n v="3670923.7099999972"/>
  </r>
  <r>
    <x v="3"/>
    <x v="3"/>
    <x v="3"/>
    <x v="3"/>
    <n v="0"/>
    <n v="54798.83"/>
    <n v="62013.219999999987"/>
  </r>
  <r>
    <x v="3"/>
    <x v="3"/>
    <x v="3"/>
    <x v="3"/>
    <n v="12000"/>
    <n v="17880.129999999997"/>
    <n v="4360.8900000000003"/>
  </r>
  <r>
    <x v="3"/>
    <x v="3"/>
    <x v="3"/>
    <x v="3"/>
    <n v="50000"/>
    <n v="21056.84"/>
    <n v="1680.0900000000001"/>
  </r>
  <r>
    <x v="3"/>
    <x v="3"/>
    <x v="3"/>
    <x v="3"/>
    <n v="0"/>
    <n v="17035.97"/>
    <n v="3653.75"/>
  </r>
  <r>
    <x v="3"/>
    <x v="3"/>
    <x v="3"/>
    <x v="3"/>
    <n v="6440"/>
    <n v="2321.9499999999998"/>
    <n v="1246.19"/>
  </r>
  <r>
    <x v="3"/>
    <x v="3"/>
    <x v="3"/>
    <x v="3"/>
    <n v="0"/>
    <n v="458.33"/>
    <n v="827.75"/>
  </r>
  <r>
    <x v="3"/>
    <x v="3"/>
    <x v="3"/>
    <x v="3"/>
    <n v="380000"/>
    <n v="203738.3"/>
    <n v="319858.50999999937"/>
  </r>
  <r>
    <x v="3"/>
    <x v="3"/>
    <x v="3"/>
    <x v="3"/>
    <n v="22310"/>
    <n v="37226.510000000024"/>
    <n v="17048.89"/>
  </r>
  <r>
    <x v="3"/>
    <x v="3"/>
    <x v="3"/>
    <x v="3"/>
    <n v="22000"/>
    <n v="27669.43"/>
    <n v="15839.850000000002"/>
  </r>
  <r>
    <x v="3"/>
    <x v="3"/>
    <x v="3"/>
    <x v="3"/>
    <n v="144068"/>
    <n v="5008.16"/>
    <n v="103829.91999999998"/>
  </r>
  <r>
    <x v="3"/>
    <x v="3"/>
    <x v="3"/>
    <x v="3"/>
    <n v="546713.49"/>
    <n v="819626.35"/>
    <n v="909540.74000000011"/>
  </r>
  <r>
    <x v="3"/>
    <x v="3"/>
    <x v="3"/>
    <x v="3"/>
    <n v="1113381"/>
    <n v="1094722.9699999995"/>
    <n v="749344.29"/>
  </r>
  <r>
    <x v="3"/>
    <x v="3"/>
    <x v="3"/>
    <x v="3"/>
    <n v="162086"/>
    <n v="141788"/>
    <n v="90808.4"/>
  </r>
  <r>
    <x v="4"/>
    <x v="3"/>
    <x v="3"/>
    <x v="3"/>
    <n v="599369.89667796588"/>
    <n v="2658064"/>
    <n v="0"/>
  </r>
  <r>
    <x v="4"/>
    <x v="3"/>
    <x v="3"/>
    <x v="3"/>
    <n v="1000"/>
    <n v="608"/>
    <n v="820"/>
  </r>
  <r>
    <x v="4"/>
    <x v="3"/>
    <x v="3"/>
    <x v="3"/>
    <n v="5000"/>
    <n v="302.14999999999998"/>
    <n v="10800.45"/>
  </r>
  <r>
    <x v="4"/>
    <x v="3"/>
    <x v="3"/>
    <x v="3"/>
    <n v="53000"/>
    <n v="50006.849999999991"/>
    <n v="60541.990000000013"/>
  </r>
  <r>
    <x v="4"/>
    <x v="3"/>
    <x v="3"/>
    <x v="3"/>
    <n v="492101"/>
    <n v="104520.45999999999"/>
    <n v="695223.62"/>
  </r>
  <r>
    <x v="4"/>
    <x v="3"/>
    <x v="3"/>
    <x v="3"/>
    <n v="0"/>
    <n v="2377.1"/>
    <n v="14202.150000000001"/>
  </r>
  <r>
    <x v="4"/>
    <x v="3"/>
    <x v="3"/>
    <x v="3"/>
    <n v="0"/>
    <n v="1935.6000000000001"/>
    <n v="0"/>
  </r>
  <r>
    <x v="4"/>
    <x v="3"/>
    <x v="3"/>
    <x v="3"/>
    <n v="464084.51110169489"/>
    <n v="14000"/>
    <n v="1321734"/>
  </r>
  <r>
    <x v="4"/>
    <x v="3"/>
    <x v="3"/>
    <x v="3"/>
    <n v="0"/>
    <n v="23456.739999999998"/>
    <n v="-22168.059999999998"/>
  </r>
  <r>
    <x v="4"/>
    <x v="3"/>
    <x v="3"/>
    <x v="3"/>
    <n v="0"/>
    <n v="5660.95"/>
    <n v="2589.6400000000003"/>
  </r>
  <r>
    <x v="4"/>
    <x v="3"/>
    <x v="3"/>
    <x v="3"/>
    <n v="1900"/>
    <n v="270"/>
    <n v="106.96000000000001"/>
  </r>
  <r>
    <x v="4"/>
    <x v="3"/>
    <x v="3"/>
    <x v="3"/>
    <n v="43650"/>
    <n v="33336.190000000017"/>
    <n v="33325.699999999983"/>
  </r>
  <r>
    <x v="4"/>
    <x v="3"/>
    <x v="3"/>
    <x v="3"/>
    <n v="20000"/>
    <n v="29525.62000000001"/>
    <n v="11626.789999999999"/>
  </r>
  <r>
    <x v="4"/>
    <x v="3"/>
    <x v="3"/>
    <x v="3"/>
    <n v="152542"/>
    <n v="48029.400000000016"/>
    <n v="183855.49999999997"/>
  </r>
  <r>
    <x v="4"/>
    <x v="3"/>
    <x v="3"/>
    <x v="3"/>
    <n v="578873.11082402698"/>
    <n v="667579.57999999984"/>
    <n v="686988.23"/>
  </r>
  <r>
    <x v="4"/>
    <x v="3"/>
    <x v="3"/>
    <x v="3"/>
    <n v="1573094"/>
    <n v="1550214.3799999966"/>
    <n v="575748.84999999916"/>
  </r>
  <r>
    <x v="4"/>
    <x v="3"/>
    <x v="3"/>
    <x v="3"/>
    <n v="171620"/>
    <n v="99149.900000000009"/>
    <n v="185240.06000000003"/>
  </r>
  <r>
    <x v="5"/>
    <x v="3"/>
    <x v="3"/>
    <x v="3"/>
    <n v="699264.87945762672"/>
    <n v="1648264"/>
    <n v="921600"/>
  </r>
  <r>
    <x v="5"/>
    <x v="3"/>
    <x v="3"/>
    <x v="3"/>
    <n v="50769.230769230766"/>
    <n v="69991.460000000021"/>
    <n v="30259.300000000007"/>
  </r>
  <r>
    <x v="5"/>
    <x v="3"/>
    <x v="3"/>
    <x v="3"/>
    <n v="100769.23076923077"/>
    <n v="89025.629999999976"/>
    <n v="72487.14"/>
  </r>
  <r>
    <x v="5"/>
    <x v="3"/>
    <x v="3"/>
    <x v="3"/>
    <n v="4200000"/>
    <n v="2529418.1399999871"/>
    <n v="3231347.7299999939"/>
  </r>
  <r>
    <x v="5"/>
    <x v="3"/>
    <x v="3"/>
    <x v="3"/>
    <n v="0"/>
    <n v="15134.519999999999"/>
    <n v="27677.469999999998"/>
  </r>
  <r>
    <x v="5"/>
    <x v="3"/>
    <x v="3"/>
    <x v="3"/>
    <n v="0"/>
    <n v="4957.43"/>
    <n v="19124.799999999996"/>
  </r>
  <r>
    <x v="5"/>
    <x v="3"/>
    <x v="3"/>
    <x v="3"/>
    <n v="80000"/>
    <n v="40394.400000000009"/>
    <n v="22078.92"/>
  </r>
  <r>
    <x v="5"/>
    <x v="3"/>
    <x v="3"/>
    <x v="3"/>
    <n v="0"/>
    <n v="3092.12"/>
    <n v="0"/>
  </r>
  <r>
    <x v="5"/>
    <x v="3"/>
    <x v="3"/>
    <x v="3"/>
    <n v="0"/>
    <n v="0"/>
    <n v="3097.59"/>
  </r>
  <r>
    <x v="5"/>
    <x v="3"/>
    <x v="3"/>
    <x v="3"/>
    <n v="4600"/>
    <n v="6648.12"/>
    <n v="7857.0599999999995"/>
  </r>
  <r>
    <x v="5"/>
    <x v="3"/>
    <x v="3"/>
    <x v="3"/>
    <n v="300000"/>
    <n v="74217.040000000023"/>
    <m/>
  </r>
  <r>
    <x v="5"/>
    <x v="3"/>
    <x v="3"/>
    <x v="3"/>
    <n v="1900"/>
    <n v="4030.33"/>
    <n v="2022.3899999999999"/>
  </r>
  <r>
    <x v="5"/>
    <x v="3"/>
    <x v="3"/>
    <x v="3"/>
    <n v="245249"/>
    <n v="373304.67000000004"/>
    <n v="230762.28"/>
  </r>
  <r>
    <x v="5"/>
    <x v="3"/>
    <x v="3"/>
    <x v="3"/>
    <n v="20000"/>
    <n v="0"/>
    <n v="3480"/>
  </r>
  <r>
    <x v="5"/>
    <x v="3"/>
    <x v="3"/>
    <x v="3"/>
    <n v="644444.4444444445"/>
    <n v="1160305.2800000007"/>
    <n v="1079491.9399999988"/>
  </r>
  <r>
    <x v="5"/>
    <x v="3"/>
    <x v="3"/>
    <x v="3"/>
    <n v="144444.44444444444"/>
    <n v="172813.83999999997"/>
    <n v="11880.390000000001"/>
  </r>
  <r>
    <x v="5"/>
    <x v="3"/>
    <x v="3"/>
    <x v="3"/>
    <n v="0"/>
    <n v="943.4"/>
    <n v="28016.480000000018"/>
  </r>
  <r>
    <x v="6"/>
    <x v="3"/>
    <x v="3"/>
    <x v="3"/>
    <n v="170000"/>
    <n v="721268.33000000042"/>
    <n v="48301.639999999992"/>
  </r>
  <r>
    <x v="6"/>
    <x v="3"/>
    <x v="3"/>
    <x v="3"/>
    <n v="0"/>
    <n v="0"/>
    <n v="539.59"/>
  </r>
  <r>
    <x v="6"/>
    <x v="3"/>
    <x v="3"/>
    <x v="3"/>
    <n v="1230769.2307692308"/>
    <n v="740851.72000000044"/>
    <n v="539287.08000000042"/>
  </r>
  <r>
    <x v="6"/>
    <x v="3"/>
    <x v="3"/>
    <x v="3"/>
    <n v="413729.13025861385"/>
    <n v="120896.24000000002"/>
    <n v="0"/>
  </r>
  <r>
    <x v="6"/>
    <x v="3"/>
    <x v="3"/>
    <x v="3"/>
    <n v="0"/>
    <n v="44920.4"/>
    <n v="-30160.720000000001"/>
  </r>
  <r>
    <x v="6"/>
    <x v="3"/>
    <x v="3"/>
    <x v="3"/>
    <n v="937000"/>
    <n v="886442.29999999912"/>
    <n v="1384071.42"/>
  </r>
  <r>
    <x v="6"/>
    <x v="3"/>
    <x v="3"/>
    <x v="3"/>
    <n v="201019"/>
    <n v="29359.629999999997"/>
    <n v="195871.74"/>
  </r>
  <r>
    <x v="6"/>
    <x v="3"/>
    <x v="3"/>
    <x v="3"/>
    <n v="0"/>
    <n v="120885.90000000001"/>
    <m/>
  </r>
  <r>
    <x v="6"/>
    <x v="3"/>
    <x v="3"/>
    <x v="3"/>
    <n v="0"/>
    <n v="3683.7999999999997"/>
    <n v="1143.6799999999998"/>
  </r>
  <r>
    <x v="6"/>
    <x v="3"/>
    <x v="3"/>
    <x v="3"/>
    <n v="4600"/>
    <n v="5940.0300000000007"/>
    <n v="2633.6099999999997"/>
  </r>
  <r>
    <x v="6"/>
    <x v="3"/>
    <x v="3"/>
    <x v="3"/>
    <n v="475000"/>
    <n v="219057.40000000023"/>
    <n v="289899.77000000066"/>
  </r>
  <r>
    <x v="6"/>
    <x v="3"/>
    <x v="3"/>
    <x v="3"/>
    <n v="64020"/>
    <n v="51313.230000000018"/>
    <n v="57427.94000000001"/>
  </r>
  <r>
    <x v="6"/>
    <x v="3"/>
    <x v="3"/>
    <x v="3"/>
    <n v="27000"/>
    <n v="26138.600000000002"/>
    <n v="11655.529999999997"/>
  </r>
  <r>
    <x v="6"/>
    <x v="3"/>
    <x v="3"/>
    <x v="3"/>
    <n v="169492"/>
    <n v="26492.62"/>
    <n v="115409.04000000001"/>
  </r>
  <r>
    <x v="6"/>
    <x v="3"/>
    <x v="3"/>
    <x v="3"/>
    <n v="0"/>
    <n v="13203.35"/>
    <m/>
  </r>
  <r>
    <x v="6"/>
    <x v="3"/>
    <x v="3"/>
    <x v="3"/>
    <n v="1000"/>
    <n v="1701.21"/>
    <n v="904.47"/>
  </r>
  <r>
    <x v="6"/>
    <x v="3"/>
    <x v="3"/>
    <x v="3"/>
    <n v="2000"/>
    <n v="0"/>
    <n v="1026.46"/>
  </r>
  <r>
    <x v="7"/>
    <x v="3"/>
    <x v="3"/>
    <x v="3"/>
    <n v="0"/>
    <n v="0"/>
    <n v="458.33"/>
  </r>
  <r>
    <x v="7"/>
    <x v="3"/>
    <x v="3"/>
    <x v="3"/>
    <n v="45769.230769230766"/>
    <n v="45459.969999999987"/>
    <n v="64388.24"/>
  </r>
  <r>
    <x v="7"/>
    <x v="3"/>
    <x v="3"/>
    <x v="3"/>
    <n v="80769.230769230766"/>
    <n v="76902.780000000042"/>
    <n v="88313.130000000048"/>
  </r>
  <r>
    <x v="7"/>
    <x v="3"/>
    <x v="3"/>
    <x v="3"/>
    <n v="4000000"/>
    <n v="1673040.2099999937"/>
    <n v="3431672.3799999976"/>
  </r>
  <r>
    <x v="7"/>
    <x v="3"/>
    <x v="3"/>
    <x v="3"/>
    <n v="546779"/>
    <n v="199415.14"/>
    <n v="473707.37"/>
  </r>
  <r>
    <x v="7"/>
    <x v="3"/>
    <x v="3"/>
    <x v="3"/>
    <n v="8000"/>
    <n v="7617.3700000000026"/>
    <n v="19676.25"/>
  </r>
  <r>
    <x v="7"/>
    <x v="3"/>
    <x v="3"/>
    <x v="3"/>
    <n v="70000"/>
    <n v="20461.739999999998"/>
    <n v="37302.439999999995"/>
  </r>
  <r>
    <x v="7"/>
    <x v="3"/>
    <x v="3"/>
    <x v="3"/>
    <n v="515649.45677966106"/>
    <n v="6342"/>
    <n v="1707227"/>
  </r>
  <r>
    <x v="7"/>
    <x v="3"/>
    <x v="3"/>
    <x v="3"/>
    <n v="6440"/>
    <n v="14654"/>
    <n v="1121.8599999999999"/>
  </r>
  <r>
    <x v="7"/>
    <x v="3"/>
    <x v="3"/>
    <x v="3"/>
    <n v="474402.86142372881"/>
    <n v="120890.85"/>
    <n v="498184"/>
  </r>
  <r>
    <x v="7"/>
    <x v="3"/>
    <x v="3"/>
    <x v="3"/>
    <n v="1900"/>
    <m/>
    <n v="17529.919999999998"/>
  </r>
  <r>
    <x v="7"/>
    <x v="3"/>
    <x v="3"/>
    <x v="3"/>
    <n v="0"/>
    <m/>
    <n v="8910.68"/>
  </r>
  <r>
    <x v="7"/>
    <x v="3"/>
    <x v="3"/>
    <x v="3"/>
    <n v="39500"/>
    <n v="19206.47"/>
    <n v="3559.24"/>
  </r>
  <r>
    <x v="7"/>
    <x v="3"/>
    <x v="3"/>
    <x v="3"/>
    <n v="2044444.4444444445"/>
    <n v="1521364.049999998"/>
    <n v="1796228.8999999925"/>
  </r>
  <r>
    <x v="7"/>
    <x v="3"/>
    <x v="3"/>
    <x v="3"/>
    <n v="643192.34536002995"/>
    <n v="757007.81999999983"/>
    <n v="837796.58000000007"/>
  </r>
  <r>
    <x v="7"/>
    <x v="3"/>
    <x v="3"/>
    <x v="3"/>
    <n v="1050000"/>
    <n v="543846.31999999995"/>
    <n v="956118.80999999912"/>
  </r>
  <r>
    <x v="7"/>
    <x v="3"/>
    <x v="3"/>
    <x v="3"/>
    <n v="190689"/>
    <n v="68153.999999999985"/>
    <n v="152858.30000000002"/>
  </r>
  <r>
    <x v="8"/>
    <x v="3"/>
    <x v="3"/>
    <x v="3"/>
    <n v="132000"/>
    <n v="138592.40000000005"/>
    <n v="52448.020000000011"/>
  </r>
  <r>
    <x v="8"/>
    <x v="3"/>
    <x v="3"/>
    <x v="3"/>
    <n v="730769.23076923075"/>
    <n v="456091.45000000007"/>
    <n v="573625.84"/>
  </r>
  <r>
    <x v="8"/>
    <x v="3"/>
    <x v="3"/>
    <x v="3"/>
    <n v="434415.58677154453"/>
    <n v="157691.47999999998"/>
    <m/>
  </r>
  <r>
    <x v="8"/>
    <x v="3"/>
    <x v="3"/>
    <x v="3"/>
    <n v="170000"/>
    <n v="207998.36000000019"/>
    <n v="174194.95999999982"/>
  </r>
  <r>
    <x v="8"/>
    <x v="3"/>
    <x v="3"/>
    <x v="3"/>
    <n v="12000"/>
    <n v="39255.940000000024"/>
    <n v="6525.6100000000015"/>
  </r>
  <r>
    <x v="8"/>
    <x v="3"/>
    <x v="3"/>
    <x v="3"/>
    <n v="60000"/>
    <n v="20196"/>
    <n v="7909.0999999999995"/>
  </r>
  <r>
    <x v="8"/>
    <x v="3"/>
    <x v="3"/>
    <x v="3"/>
    <n v="644000"/>
    <n v="601913.17000000016"/>
    <n v="807913.24999999977"/>
  </r>
  <r>
    <x v="8"/>
    <x v="3"/>
    <x v="3"/>
    <x v="3"/>
    <n v="0"/>
    <n v="688.2"/>
    <n v="2997.6"/>
  </r>
  <r>
    <x v="8"/>
    <x v="3"/>
    <x v="3"/>
    <x v="3"/>
    <n v="4600"/>
    <n v="443.51"/>
    <n v="0"/>
  </r>
  <r>
    <x v="8"/>
    <x v="3"/>
    <x v="3"/>
    <x v="3"/>
    <n v="475000"/>
    <n v="261218.99000000014"/>
    <n v="179240.17999999996"/>
  </r>
  <r>
    <x v="8"/>
    <x v="3"/>
    <x v="3"/>
    <x v="3"/>
    <n v="1110650"/>
    <n v="779098.10000000068"/>
    <n v="880813.7799999998"/>
  </r>
  <r>
    <x v="8"/>
    <x v="3"/>
    <x v="3"/>
    <x v="3"/>
    <n v="1150000"/>
    <n v="1090453.31"/>
    <n v="1165214.0299999979"/>
  </r>
  <r>
    <x v="8"/>
    <x v="3"/>
    <x v="3"/>
    <x v="3"/>
    <n v="0"/>
    <n v="13175.02"/>
    <n v="39214.010000000009"/>
  </r>
  <r>
    <x v="8"/>
    <x v="3"/>
    <x v="3"/>
    <x v="3"/>
    <n v="0"/>
    <n v="68282.700000000012"/>
    <n v="5910.9699999999993"/>
  </r>
  <r>
    <x v="8"/>
    <x v="3"/>
    <x v="3"/>
    <x v="3"/>
    <n v="1500"/>
    <n v="4554.75"/>
    <n v="2377.0100000000002"/>
  </r>
  <r>
    <x v="8"/>
    <x v="3"/>
    <x v="3"/>
    <x v="3"/>
    <n v="0"/>
    <n v="10856.089999999998"/>
    <n v="22093.72"/>
  </r>
  <r>
    <x v="9"/>
    <x v="3"/>
    <x v="3"/>
    <x v="3"/>
    <n v="0"/>
    <n v="0"/>
    <n v="460"/>
  </r>
  <r>
    <x v="9"/>
    <x v="3"/>
    <x v="3"/>
    <x v="3"/>
    <n v="45769.230769230766"/>
    <n v="10362.4"/>
    <n v="49250.560000000056"/>
  </r>
  <r>
    <x v="9"/>
    <x v="3"/>
    <x v="3"/>
    <x v="3"/>
    <n v="80769.230769230766"/>
    <n v="98270.970000000059"/>
    <n v="98270.970000000059"/>
  </r>
  <r>
    <x v="9"/>
    <x v="3"/>
    <x v="3"/>
    <x v="3"/>
    <n v="3500000"/>
    <n v="846141.92000000016"/>
    <n v="2891118.1799999941"/>
  </r>
  <r>
    <x v="9"/>
    <x v="3"/>
    <x v="3"/>
    <x v="3"/>
    <n v="180000"/>
    <n v="70354.159999999945"/>
    <n v="186964.14999999994"/>
  </r>
  <r>
    <x v="9"/>
    <x v="3"/>
    <x v="3"/>
    <x v="3"/>
    <n v="0"/>
    <n v="0"/>
    <n v="22835.46"/>
  </r>
  <r>
    <x v="9"/>
    <x v="3"/>
    <x v="3"/>
    <x v="3"/>
    <n v="70000"/>
    <n v="11796.959999999997"/>
    <n v="31700.19"/>
  </r>
  <r>
    <x v="9"/>
    <x v="3"/>
    <x v="3"/>
    <x v="3"/>
    <n v="0"/>
    <n v="308919.01"/>
    <n v="0"/>
  </r>
  <r>
    <x v="9"/>
    <x v="3"/>
    <x v="3"/>
    <x v="3"/>
    <n v="0"/>
    <n v="0"/>
    <n v="14997.1"/>
  </r>
  <r>
    <x v="9"/>
    <x v="3"/>
    <x v="3"/>
    <x v="3"/>
    <n v="0"/>
    <n v="0"/>
    <n v="1889.6"/>
  </r>
  <r>
    <x v="9"/>
    <x v="3"/>
    <x v="3"/>
    <x v="3"/>
    <n v="380000"/>
    <n v="98888.509999999922"/>
    <n v="272984.7200000005"/>
  </r>
  <r>
    <x v="9"/>
    <x v="3"/>
    <x v="3"/>
    <x v="3"/>
    <n v="0"/>
    <n v="0"/>
    <n v="22976.74"/>
  </r>
  <r>
    <x v="9"/>
    <x v="3"/>
    <x v="3"/>
    <x v="3"/>
    <n v="1050000"/>
    <n v="192593.22000000003"/>
    <n v="909634.56000000075"/>
  </r>
  <r>
    <x v="9"/>
    <x v="3"/>
    <x v="3"/>
    <x v="3"/>
    <n v="17000"/>
    <n v="0"/>
    <m/>
  </r>
  <r>
    <x v="9"/>
    <x v="3"/>
    <x v="3"/>
    <x v="3"/>
    <n v="0"/>
    <n v="27870"/>
    <n v="0"/>
  </r>
  <r>
    <x v="9"/>
    <x v="3"/>
    <x v="3"/>
    <x v="3"/>
    <n v="94444.444444444438"/>
    <n v="92985.089999999982"/>
    <n v="62883.86"/>
  </r>
  <r>
    <x v="9"/>
    <x v="3"/>
    <x v="3"/>
    <x v="3"/>
    <n v="0"/>
    <n v="0"/>
    <n v="56475.240000000005"/>
  </r>
  <r>
    <x v="9"/>
    <x v="3"/>
    <x v="3"/>
    <x v="3"/>
    <n v="550000"/>
    <n v="68481.119999999995"/>
    <n v="561126.4600000002"/>
  </r>
  <r>
    <x v="10"/>
    <x v="3"/>
    <x v="3"/>
    <x v="3"/>
    <n v="140000"/>
    <n v="111734.58"/>
    <n v="416397.01000000077"/>
  </r>
  <r>
    <x v="10"/>
    <x v="3"/>
    <x v="3"/>
    <x v="3"/>
    <n v="0"/>
    <n v="1800"/>
    <n v="0"/>
  </r>
  <r>
    <x v="10"/>
    <x v="3"/>
    <x v="3"/>
    <x v="3"/>
    <n v="0"/>
    <n v="579.65"/>
    <n v="526.15"/>
  </r>
  <r>
    <x v="10"/>
    <x v="3"/>
    <x v="3"/>
    <x v="3"/>
    <n v="3500000"/>
    <n v="2738538.9899999928"/>
    <n v="3174790.6099999966"/>
  </r>
  <r>
    <x v="10"/>
    <x v="3"/>
    <x v="3"/>
    <x v="3"/>
    <n v="65000"/>
    <n v="53857.119999999981"/>
    <n v="95864.399999999936"/>
  </r>
  <r>
    <x v="10"/>
    <x v="3"/>
    <x v="3"/>
    <x v="3"/>
    <n v="10000"/>
    <n v="13386.660000000005"/>
    <n v="15502.72"/>
  </r>
  <r>
    <x v="10"/>
    <x v="3"/>
    <x v="3"/>
    <x v="3"/>
    <n v="70000"/>
    <n v="59992.69000000001"/>
    <n v="40502.120000000003"/>
  </r>
  <r>
    <x v="10"/>
    <x v="3"/>
    <x v="3"/>
    <x v="3"/>
    <n v="828000"/>
    <n v="387722.63999999984"/>
    <n v="1031503.3000000004"/>
  </r>
  <r>
    <x v="10"/>
    <x v="3"/>
    <x v="3"/>
    <x v="3"/>
    <m/>
    <n v="0"/>
    <n v="10462.58"/>
  </r>
  <r>
    <x v="10"/>
    <x v="3"/>
    <x v="3"/>
    <x v="3"/>
    <n v="0"/>
    <n v="1155.5899999999999"/>
    <n v="4171"/>
  </r>
  <r>
    <x v="10"/>
    <x v="3"/>
    <x v="3"/>
    <x v="3"/>
    <n v="380000"/>
    <n v="314591.08000000007"/>
    <n v="362802.49999999983"/>
  </r>
  <r>
    <x v="10"/>
    <x v="3"/>
    <x v="3"/>
    <x v="3"/>
    <n v="1110650"/>
    <n v="625938.75000000058"/>
    <n v="956578.01000000059"/>
  </r>
  <r>
    <x v="10"/>
    <x v="3"/>
    <x v="3"/>
    <x v="3"/>
    <n v="1100000"/>
    <n v="623764.58000000042"/>
    <n v="929871.56999999937"/>
  </r>
  <r>
    <x v="10"/>
    <x v="3"/>
    <x v="3"/>
    <x v="3"/>
    <n v="20000"/>
    <n v="0"/>
    <m/>
  </r>
  <r>
    <x v="10"/>
    <x v="3"/>
    <x v="3"/>
    <x v="3"/>
    <n v="544444.4444444445"/>
    <n v="900222.13000000035"/>
    <n v="1187003.8299999996"/>
  </r>
  <r>
    <x v="10"/>
    <x v="3"/>
    <x v="3"/>
    <x v="3"/>
    <n v="94444.444444444438"/>
    <n v="216804.22000000003"/>
    <n v="369.19"/>
  </r>
  <r>
    <x v="10"/>
    <x v="3"/>
    <x v="3"/>
    <x v="3"/>
    <n v="0"/>
    <n v="4679.8999999999996"/>
    <n v="24940.1"/>
  </r>
  <r>
    <x v="10"/>
    <x v="3"/>
    <x v="3"/>
    <x v="3"/>
    <n v="0"/>
    <n v="0"/>
    <n v="93150"/>
  </r>
  <r>
    <x v="11"/>
    <x v="3"/>
    <x v="3"/>
    <x v="3"/>
    <n v="137000"/>
    <n v="159477.68000000002"/>
    <n v="45235.409999999996"/>
  </r>
  <r>
    <x v="11"/>
    <x v="3"/>
    <x v="3"/>
    <x v="3"/>
    <n v="1000"/>
    <n v="1133"/>
    <n v="521.79999999999995"/>
  </r>
  <r>
    <x v="11"/>
    <x v="3"/>
    <x v="3"/>
    <x v="3"/>
    <n v="80769.230769230766"/>
    <n v="47282.229999999996"/>
    <n v="277001.27000000008"/>
  </r>
  <r>
    <x v="11"/>
    <x v="3"/>
    <x v="3"/>
    <x v="3"/>
    <n v="4000000"/>
    <n v="1936771.5999999996"/>
    <n v="3276948.5800000047"/>
  </r>
  <r>
    <x v="11"/>
    <x v="3"/>
    <x v="3"/>
    <x v="3"/>
    <n v="0"/>
    <n v="11120.8"/>
    <n v="34123.65"/>
  </r>
  <r>
    <x v="11"/>
    <x v="3"/>
    <x v="3"/>
    <x v="3"/>
    <n v="12000"/>
    <n v="13121.87"/>
    <n v="47071.289999999986"/>
  </r>
  <r>
    <x v="11"/>
    <x v="3"/>
    <x v="3"/>
    <x v="3"/>
    <n v="211071"/>
    <n v="35348.380000000005"/>
    <n v="65136.4"/>
  </r>
  <r>
    <x v="11"/>
    <x v="3"/>
    <x v="3"/>
    <x v="3"/>
    <n v="0"/>
    <n v="617551.59000000032"/>
    <n v="44571.789999999994"/>
  </r>
  <r>
    <x v="11"/>
    <x v="3"/>
    <x v="3"/>
    <x v="3"/>
    <n v="541431.92961864406"/>
    <n v="2014579"/>
    <n v="216816"/>
  </r>
  <r>
    <x v="11"/>
    <x v="3"/>
    <x v="3"/>
    <x v="3"/>
    <n v="6440"/>
    <n v="7741.3800000000019"/>
    <n v="10717.7"/>
  </r>
  <r>
    <x v="11"/>
    <x v="3"/>
    <x v="3"/>
    <x v="3"/>
    <n v="4600"/>
    <n v="2916.9300000000003"/>
    <n v="3453.6500000000005"/>
  </r>
  <r>
    <x v="11"/>
    <x v="3"/>
    <x v="3"/>
    <x v="3"/>
    <n v="1900"/>
    <n v="447.19"/>
    <n v="-569.1"/>
  </r>
  <r>
    <x v="11"/>
    <x v="3"/>
    <x v="3"/>
    <x v="3"/>
    <n v="245249"/>
    <n v="117961.03"/>
    <n v="80027.240000000005"/>
  </r>
  <r>
    <x v="11"/>
    <x v="3"/>
    <x v="3"/>
    <x v="3"/>
    <n v="39500"/>
    <n v="170.00000000000182"/>
    <n v="31831.619999999995"/>
  </r>
  <r>
    <x v="11"/>
    <x v="3"/>
    <x v="3"/>
    <x v="3"/>
    <n v="0"/>
    <n v="30"/>
    <n v="4249.7999999999993"/>
  </r>
  <r>
    <x v="11"/>
    <x v="3"/>
    <x v="3"/>
    <x v="3"/>
    <n v="0"/>
    <n v="303248.47000000015"/>
    <n v="65967.62999999999"/>
  </r>
  <r>
    <x v="11"/>
    <x v="3"/>
    <x v="3"/>
    <x v="3"/>
    <n v="0"/>
    <n v="3264.8599999999997"/>
    <n v="17622.420000000002"/>
  </r>
  <r>
    <x v="11"/>
    <x v="3"/>
    <x v="3"/>
    <x v="3"/>
    <n v="0"/>
    <n v="0"/>
    <n v="62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showError="1" updatedVersion="4" minRefreshableVersion="3" useAutoFormatting="1" itemPrintTitles="1" createdVersion="4" indent="0" outline="1" outlineData="1" multipleFieldFilters="0">
  <location ref="C3:F64" firstHeaderRow="0" firstDataRow="1" firstDataCol="1"/>
  <pivotFields count="7">
    <pivotField axis="axisRow" showAll="0">
      <items count="13">
        <item x="4"/>
        <item x="3"/>
        <item x="8"/>
        <item x="0"/>
        <item x="7"/>
        <item x="6"/>
        <item x="5"/>
        <item x="1"/>
        <item x="11"/>
        <item x="10"/>
        <item x="9"/>
        <item x="2"/>
        <item t="default"/>
      </items>
    </pivotField>
    <pivotField showAll="0" defaultSubtotal="0">
      <items count="4">
        <item x="0"/>
        <item x="1"/>
        <item x="2"/>
        <item x="3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showAll="0"/>
  </pivotFields>
  <rowFields count="2">
    <field x="0"/>
    <field x="2"/>
  </rowFields>
  <rowItems count="6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ma de Valor Projetado 2019" fld="4" baseField="0" baseItem="0"/>
    <dataField name="Soma de Valor Realizado 2019" fld="5" baseField="0" baseItem="0"/>
    <dataField name="Soma de Valor Realizado 2018" fld="6" baseField="0" baseItem="0"/>
  </dataFields>
  <formats count="1">
    <format dxfId="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PRODUTO" sourceName="PRODUTO">
  <pivotTables>
    <pivotTable tabId="16" name="Tabela dinâmica1"/>
  </pivotTables>
  <data>
    <tabular pivotCacheId="2">
      <items count="4">
        <i x="0" s="1"/>
        <i x="1" s="1"/>
        <i x="2" s="1"/>
        <i x="3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CONSULTOR" sourceName="CONSULTOR">
  <pivotTables>
    <pivotTable tabId="16" name="Tabela dinâmica1"/>
  </pivotTables>
  <data>
    <tabular pivotCacheId="2">
      <items count="4">
        <i x="0" s="1"/>
        <i x="1" s="1"/>
        <i x="2" s="1"/>
        <i x="3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FILIAL" sourceName="FILIAL">
  <pivotTables>
    <pivotTable tabId="16" name="Tabela dinâmica1"/>
  </pivotTables>
  <data>
    <tabular pivotCacheId="2">
      <items count="4">
        <i x="0" s="1"/>
        <i x="1" s="1"/>
        <i x="2" s="1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RODUTO" cache="SegmentaçãodeDados_PRODUTO" caption="PRODUTO" rowHeight="180000"/>
  <slicer name="CONSULTOR" cache="SegmentaçãodeDados_CONSULTOR" caption="CONSULTOR" columnCount="2" style="SlicerStyleDark5" rowHeight="252000"/>
  <slicer name="FILIAL" cache="SegmentaçãodeDados_FILIAL" caption="FILIAL" style="SlicerStyleOther2" rowHeight="180000"/>
</slicer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E1:V35"/>
  <sheetViews>
    <sheetView showGridLines="0" showRowColHeaders="0" tabSelected="1" zoomScale="75" zoomScaleNormal="75" workbookViewId="0">
      <selection activeCell="X16" sqref="X16"/>
    </sheetView>
  </sheetViews>
  <sheetFormatPr defaultRowHeight="15.75" x14ac:dyDescent="0.25"/>
  <cols>
    <col min="1" max="3" width="1" style="33" customWidth="1"/>
    <col min="4" max="4" width="8.140625" style="33" customWidth="1"/>
    <col min="5" max="5" width="1.5703125" style="33" customWidth="1"/>
    <col min="6" max="6" width="18.5703125" style="33" bestFit="1" customWidth="1"/>
    <col min="7" max="7" width="10.5703125" style="33" customWidth="1"/>
    <col min="8" max="8" width="9" style="33" customWidth="1"/>
    <col min="9" max="9" width="1.28515625" style="33" customWidth="1"/>
    <col min="10" max="10" width="11.28515625" style="33" bestFit="1" customWidth="1"/>
    <col min="11" max="12" width="17" style="36" bestFit="1" customWidth="1"/>
    <col min="13" max="13" width="13" style="33" bestFit="1" customWidth="1"/>
    <col min="14" max="14" width="17" style="33" bestFit="1" customWidth="1"/>
    <col min="15" max="15" width="18.140625" style="33" bestFit="1" customWidth="1"/>
    <col min="16" max="16" width="17.42578125" style="36" customWidth="1"/>
    <col min="17" max="17" width="18.140625" style="36" bestFit="1" customWidth="1"/>
    <col min="18" max="18" width="14.140625" style="36" customWidth="1"/>
    <col min="19" max="19" width="19.7109375" style="33" customWidth="1"/>
    <col min="20" max="20" width="1.140625" style="33" hidden="1" customWidth="1"/>
    <col min="21" max="21" width="0.7109375" style="33" customWidth="1"/>
    <col min="22" max="16384" width="9.140625" style="33"/>
  </cols>
  <sheetData>
    <row r="1" spans="5:22" ht="3" customHeight="1" thickBot="1" x14ac:dyDescent="0.3"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5:22" ht="12" customHeight="1" thickTop="1" x14ac:dyDescent="0.25">
      <c r="E2" s="82" t="s">
        <v>27</v>
      </c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4"/>
    </row>
    <row r="3" spans="5:22" ht="5.25" customHeight="1" x14ac:dyDescent="0.25">
      <c r="E3" s="85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7"/>
      <c r="V3" s="35"/>
    </row>
    <row r="4" spans="5:22" ht="14.25" customHeight="1" x14ac:dyDescent="0.25">
      <c r="E4" s="85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35"/>
    </row>
    <row r="5" spans="5:22" ht="3.75" customHeight="1" thickBot="1" x14ac:dyDescent="0.3">
      <c r="E5" s="24"/>
      <c r="F5" s="8"/>
      <c r="G5" s="8"/>
      <c r="H5" s="8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2"/>
    </row>
    <row r="6" spans="5:22" ht="17.25" customHeight="1" x14ac:dyDescent="0.4">
      <c r="E6" s="24"/>
      <c r="F6" s="8"/>
      <c r="G6" s="8"/>
      <c r="H6" s="8"/>
      <c r="I6" s="8"/>
      <c r="J6" s="9"/>
      <c r="K6" s="76">
        <v>2019</v>
      </c>
      <c r="L6" s="77"/>
      <c r="M6" s="78"/>
      <c r="N6" s="76">
        <v>2018</v>
      </c>
      <c r="O6" s="78"/>
      <c r="P6" s="79" t="s">
        <v>55</v>
      </c>
      <c r="Q6" s="80"/>
      <c r="R6" s="80"/>
      <c r="S6" s="80"/>
      <c r="T6" s="9"/>
      <c r="U6" s="12"/>
    </row>
    <row r="7" spans="5:22" ht="3.75" customHeight="1" thickBot="1" x14ac:dyDescent="0.3">
      <c r="E7" s="24"/>
      <c r="F7" s="8"/>
      <c r="G7" s="8"/>
      <c r="H7" s="8"/>
      <c r="I7" s="8"/>
      <c r="J7" s="9"/>
      <c r="K7" s="43"/>
      <c r="L7" s="9"/>
      <c r="M7" s="44"/>
      <c r="N7" s="43"/>
      <c r="O7" s="44"/>
      <c r="P7" s="9"/>
      <c r="Q7" s="9"/>
      <c r="R7" s="9"/>
      <c r="S7" s="9"/>
      <c r="T7" s="9"/>
      <c r="U7" s="12"/>
    </row>
    <row r="8" spans="5:22" ht="16.5" customHeight="1" x14ac:dyDescent="0.25">
      <c r="E8" s="24"/>
      <c r="F8" s="8"/>
      <c r="G8" s="8"/>
      <c r="H8" s="8"/>
      <c r="I8" s="8"/>
      <c r="J8" s="88" t="s">
        <v>12</v>
      </c>
      <c r="K8" s="90" t="s">
        <v>53</v>
      </c>
      <c r="L8" s="92" t="s">
        <v>54</v>
      </c>
      <c r="M8" s="94" t="s">
        <v>56</v>
      </c>
      <c r="N8" s="96" t="s">
        <v>74</v>
      </c>
      <c r="O8" s="98" t="s">
        <v>57</v>
      </c>
      <c r="P8" s="92" t="s">
        <v>58</v>
      </c>
      <c r="Q8" s="92" t="s">
        <v>59</v>
      </c>
      <c r="R8" s="100" t="s">
        <v>28</v>
      </c>
      <c r="S8" s="102" t="s">
        <v>29</v>
      </c>
      <c r="T8" s="5" t="s">
        <v>26</v>
      </c>
      <c r="U8" s="25"/>
    </row>
    <row r="9" spans="5:22" ht="36.75" customHeight="1" thickBot="1" x14ac:dyDescent="0.3">
      <c r="E9" s="24"/>
      <c r="F9" s="8"/>
      <c r="G9" s="8"/>
      <c r="H9" s="8"/>
      <c r="I9" s="8"/>
      <c r="J9" s="89"/>
      <c r="K9" s="91"/>
      <c r="L9" s="93"/>
      <c r="M9" s="95"/>
      <c r="N9" s="97"/>
      <c r="O9" s="99"/>
      <c r="P9" s="93"/>
      <c r="Q9" s="93"/>
      <c r="R9" s="101"/>
      <c r="S9" s="103"/>
      <c r="T9" s="6"/>
      <c r="U9" s="25"/>
      <c r="V9" s="26"/>
    </row>
    <row r="10" spans="5:22" ht="15.75" customHeight="1" x14ac:dyDescent="0.25">
      <c r="E10" s="24"/>
      <c r="F10" s="8"/>
      <c r="G10" s="8"/>
      <c r="H10" s="8"/>
      <c r="I10" s="8"/>
      <c r="J10" s="56" t="s">
        <v>0</v>
      </c>
      <c r="K10" s="57">
        <f>VLOOKUP(J10,DINAMICA!$C$4:$D$400,2,0)</f>
        <v>16697621.567528054</v>
      </c>
      <c r="L10" s="58">
        <f>VLOOKUP(J10,DINAMICA!$C$4:$E$400,3,0)</f>
        <v>15760964.089999996</v>
      </c>
      <c r="M10" s="67">
        <f>IF(L10=0,"",(L10/K10))</f>
        <v>0.94390473674708375</v>
      </c>
      <c r="N10" s="57">
        <f>VLOOKUP(J10,DINAMICA!$C$4:$F$400,4,0)</f>
        <v>17280052.580000002</v>
      </c>
      <c r="O10" s="59">
        <f>N10</f>
        <v>17280052.580000002</v>
      </c>
      <c r="P10" s="60">
        <f>K10</f>
        <v>16697621.567528054</v>
      </c>
      <c r="Q10" s="60">
        <f>L10</f>
        <v>15760964.089999996</v>
      </c>
      <c r="R10" s="70">
        <f>IF(Q10=0,"",(Q10/P10))</f>
        <v>0.94390473674708375</v>
      </c>
      <c r="S10" s="71">
        <f>IF(Q10=0,"",(Q10/O10))</f>
        <v>0.91209005395283316</v>
      </c>
      <c r="T10" s="7"/>
      <c r="U10" s="25"/>
      <c r="V10" s="26"/>
    </row>
    <row r="11" spans="5:22" ht="15.75" customHeight="1" x14ac:dyDescent="0.25">
      <c r="E11" s="24"/>
      <c r="F11" s="8"/>
      <c r="G11" s="8"/>
      <c r="H11" s="8"/>
      <c r="I11" s="8"/>
      <c r="J11" s="61" t="s">
        <v>1</v>
      </c>
      <c r="K11" s="45">
        <f>VLOOKUP(J11,DINAMICA!$C$4:$D$400,2,0)</f>
        <v>17618727.545967884</v>
      </c>
      <c r="L11" s="30">
        <f>VLOOKUP(J11,DINAMICA!$C$4:$E$400,3,0)</f>
        <v>17626111.43</v>
      </c>
      <c r="M11" s="68">
        <f t="shared" ref="M11:M21" si="0">IF(L11=0,"",(L11/K11))</f>
        <v>1.0004190929233028</v>
      </c>
      <c r="N11" s="45">
        <f>VLOOKUP(J11,DINAMICA!$C$4:$F$400,4,0)</f>
        <v>17516123.749999993</v>
      </c>
      <c r="O11" s="46">
        <f>O10+N11</f>
        <v>34796176.329999998</v>
      </c>
      <c r="P11" s="31">
        <f t="shared" ref="P11:P21" si="1">P10+K11</f>
        <v>34316349.113495938</v>
      </c>
      <c r="Q11" s="31">
        <f>IF(L11=0,0,Q10+L11)</f>
        <v>33387075.519999996</v>
      </c>
      <c r="R11" s="72">
        <f t="shared" ref="R11:R20" si="2">IF(Q11=0,"",(Q11/P11))</f>
        <v>0.97292038292236405</v>
      </c>
      <c r="S11" s="73">
        <f>IF(Q11=0,"",(Q11/O11))</f>
        <v>0.95950414790877103</v>
      </c>
      <c r="T11" s="7"/>
      <c r="U11" s="25"/>
      <c r="V11" s="26"/>
    </row>
    <row r="12" spans="5:22" x14ac:dyDescent="0.25">
      <c r="E12" s="24"/>
      <c r="F12" s="8"/>
      <c r="G12" s="8"/>
      <c r="H12" s="8"/>
      <c r="I12" s="8"/>
      <c r="J12" s="61" t="s">
        <v>2</v>
      </c>
      <c r="K12" s="45">
        <f>VLOOKUP(J12,DINAMICA!$C$4:$D$400,2,0)</f>
        <v>19428204.619381018</v>
      </c>
      <c r="L12" s="30">
        <f>VLOOKUP(J12,DINAMICA!$C$4:$E$400,3,0)</f>
        <v>19838351.709999982</v>
      </c>
      <c r="M12" s="68">
        <f t="shared" si="0"/>
        <v>1.0211109105887126</v>
      </c>
      <c r="N12" s="45">
        <f>VLOOKUP(J12,DINAMICA!$C$4:$F$400,4,0)</f>
        <v>16317984.780000005</v>
      </c>
      <c r="O12" s="46">
        <f t="shared" ref="O12:O21" si="3">O11+N12</f>
        <v>51114161.109999999</v>
      </c>
      <c r="P12" s="31">
        <f t="shared" si="1"/>
        <v>53744553.732876956</v>
      </c>
      <c r="Q12" s="31">
        <f t="shared" ref="Q12:Q20" si="4">IF(L12=0,0,Q11+L12)</f>
        <v>53225427.229999974</v>
      </c>
      <c r="R12" s="72">
        <f t="shared" si="2"/>
        <v>0.99034085378293091</v>
      </c>
      <c r="S12" s="73">
        <f>IF(Q12=0,"",(Q12/O12))</f>
        <v>1.0413049157836403</v>
      </c>
      <c r="T12" s="7"/>
      <c r="U12" s="25"/>
      <c r="V12" s="26"/>
    </row>
    <row r="13" spans="5:22" x14ac:dyDescent="0.25">
      <c r="E13" s="24"/>
      <c r="F13" s="8"/>
      <c r="G13" s="8"/>
      <c r="H13" s="8"/>
      <c r="I13" s="8"/>
      <c r="J13" s="61" t="s">
        <v>3</v>
      </c>
      <c r="K13" s="45">
        <f>VLOOKUP(J13,DINAMICA!$C$4:$D$400,2,0)</f>
        <v>19549380.567528054</v>
      </c>
      <c r="L13" s="30">
        <f>VLOOKUP(J13,DINAMICA!$C$4:$E$400,3,0)</f>
        <v>22135165.599999994</v>
      </c>
      <c r="M13" s="68">
        <f t="shared" si="0"/>
        <v>1.1322694099457546</v>
      </c>
      <c r="N13" s="45">
        <f>VLOOKUP(J13,DINAMICA!$C$4:$F$400,4,0)</f>
        <v>16902613.839999996</v>
      </c>
      <c r="O13" s="46">
        <f t="shared" si="3"/>
        <v>68016774.949999988</v>
      </c>
      <c r="P13" s="31">
        <f t="shared" si="1"/>
        <v>73293934.300405011</v>
      </c>
      <c r="Q13" s="31">
        <f t="shared" si="4"/>
        <v>75360592.829999968</v>
      </c>
      <c r="R13" s="72">
        <f t="shared" si="2"/>
        <v>1.0281968562517667</v>
      </c>
      <c r="S13" s="73">
        <f>IF(Q13=0,"",(Q13/O13))</f>
        <v>1.1079706864284364</v>
      </c>
      <c r="T13" s="7"/>
      <c r="U13" s="25"/>
      <c r="V13" s="26"/>
    </row>
    <row r="14" spans="5:22" x14ac:dyDescent="0.25">
      <c r="E14" s="24"/>
      <c r="F14" s="8"/>
      <c r="G14" s="8"/>
      <c r="H14" s="8"/>
      <c r="I14" s="8"/>
      <c r="J14" s="61" t="s">
        <v>4</v>
      </c>
      <c r="K14" s="45">
        <f>VLOOKUP(J14,DINAMICA!$C$4:$D$400,2,0)</f>
        <v>20724798.832865924</v>
      </c>
      <c r="L14" s="30">
        <f>VLOOKUP(J14,DINAMICA!$C$4:$E$400,3,0)</f>
        <v>16002430.759999994</v>
      </c>
      <c r="M14" s="68">
        <f t="shared" si="0"/>
        <v>0.77213925640730097</v>
      </c>
      <c r="N14" s="45">
        <f>VLOOKUP(J14,DINAMICA!$C$4:$F$400,4,0)</f>
        <v>19415082.989999991</v>
      </c>
      <c r="O14" s="46">
        <f t="shared" si="3"/>
        <v>87431857.939999983</v>
      </c>
      <c r="P14" s="31">
        <f t="shared" si="1"/>
        <v>94018733.133270934</v>
      </c>
      <c r="Q14" s="31">
        <f t="shared" si="4"/>
        <v>91363023.589999959</v>
      </c>
      <c r="R14" s="72">
        <f t="shared" si="2"/>
        <v>0.97175340004309008</v>
      </c>
      <c r="S14" s="73">
        <f t="shared" ref="S14:S21" si="5">IF(Q14=0,"",(Q14/O14))</f>
        <v>1.0449626228084703</v>
      </c>
      <c r="T14" s="7"/>
      <c r="U14" s="25"/>
      <c r="V14" s="26"/>
    </row>
    <row r="15" spans="5:22" x14ac:dyDescent="0.25">
      <c r="E15" s="24"/>
      <c r="F15" s="8"/>
      <c r="G15" s="8"/>
      <c r="H15" s="8"/>
      <c r="I15" s="8"/>
      <c r="J15" s="61" t="s">
        <v>5</v>
      </c>
      <c r="K15" s="45">
        <f>VLOOKUP(J15,DINAMICA!$C$4:$D$400,2,0)</f>
        <v>21005418.832865924</v>
      </c>
      <c r="L15" s="30">
        <f>VLOOKUP(J15,DINAMICA!$C$4:$E$400,3,0)</f>
        <v>19620985.279999979</v>
      </c>
      <c r="M15" s="68">
        <f t="shared" si="0"/>
        <v>0.93409159970189193</v>
      </c>
      <c r="N15" s="45">
        <f>VLOOKUP(J15,DINAMICA!$C$4:$F$400,4,0)</f>
        <v>17677732.539999999</v>
      </c>
      <c r="O15" s="46">
        <f t="shared" si="3"/>
        <v>105109590.47999999</v>
      </c>
      <c r="P15" s="31">
        <f t="shared" si="1"/>
        <v>115024151.96613686</v>
      </c>
      <c r="Q15" s="31">
        <f t="shared" si="4"/>
        <v>110984008.86999995</v>
      </c>
      <c r="R15" s="72">
        <f t="shared" si="2"/>
        <v>0.9648756976071744</v>
      </c>
      <c r="S15" s="73">
        <f>IF(Q15=0,"",(Q15/O15))</f>
        <v>1.0558885099178246</v>
      </c>
      <c r="T15" s="7"/>
      <c r="U15" s="25"/>
      <c r="V15" s="26"/>
    </row>
    <row r="16" spans="5:22" x14ac:dyDescent="0.25">
      <c r="E16" s="24"/>
      <c r="F16" s="8"/>
      <c r="G16" s="8"/>
      <c r="H16" s="8"/>
      <c r="I16" s="8"/>
      <c r="J16" s="61" t="s">
        <v>6</v>
      </c>
      <c r="K16" s="45">
        <f>VLOOKUP(J16,DINAMICA!$C$4:$D$400,2,0)</f>
        <v>21434463.85015025</v>
      </c>
      <c r="L16" s="30">
        <f>VLOOKUP(J16,DINAMICA!$C$4:$E$400,3,0)</f>
        <v>20406653.159999982</v>
      </c>
      <c r="M16" s="68">
        <f t="shared" si="0"/>
        <v>0.9520486867627872</v>
      </c>
      <c r="N16" s="45">
        <f>VLOOKUP(J16,DINAMICA!$C$4:$F$400,4,0)</f>
        <v>17767567.069999989</v>
      </c>
      <c r="O16" s="46">
        <f t="shared" si="3"/>
        <v>122877157.54999998</v>
      </c>
      <c r="P16" s="31">
        <f t="shared" si="1"/>
        <v>136458615.8162871</v>
      </c>
      <c r="Q16" s="31">
        <f t="shared" si="4"/>
        <v>131390662.02999993</v>
      </c>
      <c r="R16" s="72">
        <f t="shared" si="2"/>
        <v>0.96286087356250105</v>
      </c>
      <c r="S16" s="73">
        <f t="shared" si="5"/>
        <v>1.0692846795103941</v>
      </c>
      <c r="T16" s="7"/>
      <c r="U16" s="25"/>
      <c r="V16" s="26"/>
    </row>
    <row r="17" spans="5:22" x14ac:dyDescent="0.25">
      <c r="E17" s="24"/>
      <c r="F17" s="8"/>
      <c r="G17" s="8"/>
      <c r="H17" s="8"/>
      <c r="I17" s="8"/>
      <c r="J17" s="61" t="s">
        <v>7</v>
      </c>
      <c r="K17" s="45">
        <f>VLOOKUP(J17,DINAMICA!$C$4:$D$400,2,0)</f>
        <v>21281093.85015025</v>
      </c>
      <c r="L17" s="30">
        <f>VLOOKUP(J17,DINAMICA!$C$4:$E$400,3,0)</f>
        <v>17213102.659999985</v>
      </c>
      <c r="M17" s="68">
        <f t="shared" si="0"/>
        <v>0.80884482636114385</v>
      </c>
      <c r="N17" s="45">
        <f>VLOOKUP(J17,DINAMICA!$C$4:$F$400,4,0)</f>
        <v>18347835.890000001</v>
      </c>
      <c r="O17" s="46">
        <f t="shared" si="3"/>
        <v>141224993.44</v>
      </c>
      <c r="P17" s="31">
        <f t="shared" si="1"/>
        <v>157739709.66643736</v>
      </c>
      <c r="Q17" s="31">
        <f t="shared" si="4"/>
        <v>148603764.68999991</v>
      </c>
      <c r="R17" s="72">
        <f t="shared" si="2"/>
        <v>0.94208214915726241</v>
      </c>
      <c r="S17" s="73">
        <f t="shared" si="5"/>
        <v>1.0522483384156418</v>
      </c>
      <c r="T17" s="7"/>
      <c r="U17" s="25"/>
      <c r="V17" s="26"/>
    </row>
    <row r="18" spans="5:22" x14ac:dyDescent="0.25">
      <c r="E18" s="24"/>
      <c r="F18" s="8"/>
      <c r="G18" s="8"/>
      <c r="H18" s="8"/>
      <c r="I18" s="8"/>
      <c r="J18" s="61" t="s">
        <v>8</v>
      </c>
      <c r="K18" s="45">
        <f>VLOOKUP(J18,DINAMICA!$C$4:$D$400,2,0)</f>
        <v>20916794.619381018</v>
      </c>
      <c r="L18" s="30">
        <f>VLOOKUP(J18,DINAMICA!$C$4:$E$400,3,0)</f>
        <v>15932467.860000003</v>
      </c>
      <c r="M18" s="68">
        <f t="shared" si="0"/>
        <v>0.76170695127624133</v>
      </c>
      <c r="N18" s="45">
        <f>VLOOKUP(J18,DINAMICA!$C$4:$F$400,4,0)</f>
        <v>17168780.82</v>
      </c>
      <c r="O18" s="46">
        <f t="shared" si="3"/>
        <v>158393774.25999999</v>
      </c>
      <c r="P18" s="31">
        <f t="shared" si="1"/>
        <v>178656504.28581837</v>
      </c>
      <c r="Q18" s="31">
        <f t="shared" si="4"/>
        <v>164536232.54999992</v>
      </c>
      <c r="R18" s="72">
        <f t="shared" si="2"/>
        <v>0.92096413286342749</v>
      </c>
      <c r="S18" s="73">
        <f t="shared" si="5"/>
        <v>1.0387796699630203</v>
      </c>
      <c r="T18" s="7"/>
      <c r="U18" s="25"/>
      <c r="V18" s="26"/>
    </row>
    <row r="19" spans="5:22" x14ac:dyDescent="0.25">
      <c r="E19" s="24"/>
      <c r="F19" s="8"/>
      <c r="G19" s="8"/>
      <c r="H19" s="8"/>
      <c r="I19" s="8"/>
      <c r="J19" s="61" t="s">
        <v>9</v>
      </c>
      <c r="K19" s="45">
        <f>VLOOKUP(J19,DINAMICA!$C$4:$D$400,2,0)</f>
        <v>20753094.619381018</v>
      </c>
      <c r="L19" s="30">
        <f>VLOOKUP(J19,DINAMICA!$C$4:$E$400,3,0)</f>
        <v>15721536.799999997</v>
      </c>
      <c r="M19" s="68">
        <f t="shared" si="0"/>
        <v>0.7575514441743969</v>
      </c>
      <c r="N19" s="45">
        <f>VLOOKUP(J19,DINAMICA!$C$4:$F$400,4,0)</f>
        <v>19231136.139999993</v>
      </c>
      <c r="O19" s="46">
        <f t="shared" si="3"/>
        <v>177624910.39999998</v>
      </c>
      <c r="P19" s="31">
        <f t="shared" si="1"/>
        <v>199409598.90519938</v>
      </c>
      <c r="Q19" s="31">
        <f t="shared" si="4"/>
        <v>180257769.3499999</v>
      </c>
      <c r="R19" s="72">
        <f t="shared" si="2"/>
        <v>0.90395733374748732</v>
      </c>
      <c r="S19" s="73">
        <f t="shared" si="5"/>
        <v>1.0148225772166239</v>
      </c>
      <c r="T19" s="7"/>
      <c r="U19" s="25"/>
      <c r="V19" s="26"/>
    </row>
    <row r="20" spans="5:22" x14ac:dyDescent="0.25">
      <c r="E20" s="24"/>
      <c r="F20" s="8"/>
      <c r="G20" s="8"/>
      <c r="H20" s="8"/>
      <c r="I20" s="8"/>
      <c r="J20" s="61" t="s">
        <v>10</v>
      </c>
      <c r="K20" s="45">
        <f>VLOOKUP(J20,DINAMICA!$C$4:$D$400,2,0)</f>
        <v>20218789.602096699</v>
      </c>
      <c r="L20" s="30">
        <f>VLOOKUP(J20,DINAMICA!$C$4:$E$400,3,0)</f>
        <v>5643822.1000000015</v>
      </c>
      <c r="M20" s="68">
        <f t="shared" si="0"/>
        <v>0.27913748602511468</v>
      </c>
      <c r="N20" s="45">
        <f>VLOOKUP(J20,DINAMICA!$C$4:$F$400,4,0)</f>
        <v>16005282.09</v>
      </c>
      <c r="O20" s="46">
        <f t="shared" si="3"/>
        <v>193630192.48999998</v>
      </c>
      <c r="P20" s="31">
        <f t="shared" si="1"/>
        <v>219628388.50729609</v>
      </c>
      <c r="Q20" s="31">
        <f t="shared" si="4"/>
        <v>185901591.4499999</v>
      </c>
      <c r="R20" s="72">
        <f t="shared" si="2"/>
        <v>0.84643698710116533</v>
      </c>
      <c r="S20" s="73">
        <f t="shared" si="5"/>
        <v>0.96008576482513586</v>
      </c>
      <c r="T20" s="7"/>
      <c r="U20" s="25"/>
      <c r="V20" s="26"/>
    </row>
    <row r="21" spans="5:22" ht="16.5" thickBot="1" x14ac:dyDescent="0.3">
      <c r="E21" s="24"/>
      <c r="F21" s="39"/>
      <c r="G21" s="8"/>
      <c r="H21" s="8"/>
      <c r="I21" s="8"/>
      <c r="J21" s="62" t="s">
        <v>11</v>
      </c>
      <c r="K21" s="63">
        <f>VLOOKUP(J21,DINAMICA!$C$4:$D$400,2,0)</f>
        <v>18116760.56752805</v>
      </c>
      <c r="L21" s="64">
        <f>VLOOKUP(J21,DINAMICA!$C$4:$E$400,3,0)</f>
        <v>18403558.689999998</v>
      </c>
      <c r="M21" s="69">
        <f t="shared" si="0"/>
        <v>1.0158305410839283</v>
      </c>
      <c r="N21" s="63">
        <f>VLOOKUP(J21,DINAMICA!$C$4:$F$400,4,0)</f>
        <v>16771913.919999998</v>
      </c>
      <c r="O21" s="65">
        <f t="shared" si="3"/>
        <v>210402106.40999997</v>
      </c>
      <c r="P21" s="66">
        <f t="shared" si="1"/>
        <v>237745149.07482412</v>
      </c>
      <c r="Q21" s="66">
        <f>IF(L21=0,0,Q20+L21)</f>
        <v>204305150.1399999</v>
      </c>
      <c r="R21" s="74">
        <f>IF(Q21=0,"",(Q21/P21))</f>
        <v>0.85934518931320081</v>
      </c>
      <c r="S21" s="75">
        <f t="shared" si="5"/>
        <v>0.97102236106838569</v>
      </c>
      <c r="T21" s="7"/>
      <c r="U21" s="25"/>
      <c r="V21" s="26"/>
    </row>
    <row r="22" spans="5:22" x14ac:dyDescent="0.25">
      <c r="E22" s="11"/>
      <c r="F22" s="9"/>
      <c r="G22" s="9"/>
      <c r="H22" s="9"/>
      <c r="I22" s="9"/>
      <c r="J22" s="51"/>
      <c r="K22" s="32"/>
      <c r="L22" s="32"/>
      <c r="M22" s="32"/>
      <c r="N22" s="32"/>
      <c r="O22" s="32"/>
      <c r="P22" s="32"/>
      <c r="Q22" s="32"/>
      <c r="R22" s="32"/>
      <c r="S22" s="52"/>
      <c r="T22" s="9"/>
      <c r="U22" s="25"/>
      <c r="V22" s="26"/>
    </row>
    <row r="23" spans="5:22" x14ac:dyDescent="0.25">
      <c r="E23" s="11"/>
      <c r="F23" s="9"/>
      <c r="G23" s="9"/>
      <c r="H23" s="9"/>
      <c r="I23" s="9"/>
      <c r="J23" s="51"/>
      <c r="K23" s="32"/>
      <c r="L23" s="32"/>
      <c r="M23" s="32"/>
      <c r="N23" s="32"/>
      <c r="O23" s="32"/>
      <c r="P23" s="32"/>
      <c r="Q23" s="32"/>
      <c r="R23" s="32"/>
      <c r="S23" s="52"/>
      <c r="T23" s="9"/>
      <c r="U23" s="12"/>
    </row>
    <row r="24" spans="5:22" x14ac:dyDescent="0.25">
      <c r="E24" s="11"/>
      <c r="F24" s="9"/>
      <c r="G24" s="9"/>
      <c r="H24" s="9"/>
      <c r="I24" s="9"/>
      <c r="J24" s="51"/>
      <c r="K24" s="32"/>
      <c r="L24" s="32"/>
      <c r="M24" s="32"/>
      <c r="N24" s="32"/>
      <c r="O24" s="32"/>
      <c r="P24" s="32"/>
      <c r="Q24" s="32"/>
      <c r="R24" s="32"/>
      <c r="S24" s="52"/>
      <c r="T24" s="9"/>
      <c r="U24" s="12"/>
    </row>
    <row r="25" spans="5:22" x14ac:dyDescent="0.25">
      <c r="E25" s="11"/>
      <c r="F25" s="9"/>
      <c r="G25" s="9"/>
      <c r="H25" s="9"/>
      <c r="I25" s="9"/>
      <c r="J25" s="51"/>
      <c r="K25" s="32"/>
      <c r="L25" s="32"/>
      <c r="M25" s="32"/>
      <c r="N25" s="32"/>
      <c r="O25" s="32"/>
      <c r="P25" s="32"/>
      <c r="Q25" s="32"/>
      <c r="R25" s="32"/>
      <c r="S25" s="52"/>
      <c r="T25" s="9"/>
      <c r="U25" s="12"/>
    </row>
    <row r="26" spans="5:22" ht="19.5" x14ac:dyDescent="0.4">
      <c r="E26" s="11"/>
      <c r="F26" s="81"/>
      <c r="G26" s="81"/>
      <c r="H26" s="9"/>
      <c r="I26" s="9"/>
      <c r="J26" s="51"/>
      <c r="K26" s="32"/>
      <c r="L26" s="32"/>
      <c r="M26" s="32"/>
      <c r="N26" s="32"/>
      <c r="O26" s="32"/>
      <c r="P26" s="32"/>
      <c r="Q26" s="32"/>
      <c r="R26" s="32"/>
      <c r="S26" s="52"/>
      <c r="T26" s="9"/>
      <c r="U26" s="12"/>
    </row>
    <row r="27" spans="5:22" ht="4.5" customHeight="1" x14ac:dyDescent="0.25">
      <c r="E27" s="11"/>
      <c r="F27" s="9"/>
      <c r="G27" s="9"/>
      <c r="H27" s="9"/>
      <c r="I27" s="9"/>
      <c r="J27" s="51"/>
      <c r="K27" s="32"/>
      <c r="L27" s="32"/>
      <c r="M27" s="32"/>
      <c r="N27" s="32"/>
      <c r="O27" s="32"/>
      <c r="P27" s="32"/>
      <c r="Q27" s="32"/>
      <c r="R27" s="32"/>
      <c r="S27" s="52"/>
      <c r="T27" s="9"/>
      <c r="U27" s="12"/>
    </row>
    <row r="28" spans="5:22" x14ac:dyDescent="0.25">
      <c r="E28" s="11"/>
      <c r="F28" s="9"/>
      <c r="G28" s="9"/>
      <c r="H28" s="9"/>
      <c r="I28" s="9"/>
      <c r="J28" s="51"/>
      <c r="K28" s="32"/>
      <c r="L28" s="32"/>
      <c r="M28" s="32"/>
      <c r="N28" s="32"/>
      <c r="O28" s="32"/>
      <c r="P28" s="32"/>
      <c r="Q28" s="32"/>
      <c r="R28" s="32"/>
      <c r="S28" s="52"/>
      <c r="T28" s="9"/>
      <c r="U28" s="12"/>
    </row>
    <row r="29" spans="5:22" x14ac:dyDescent="0.25">
      <c r="E29" s="11"/>
      <c r="F29" s="9"/>
      <c r="G29" s="9"/>
      <c r="H29" s="9"/>
      <c r="I29" s="9"/>
      <c r="J29" s="51"/>
      <c r="K29" s="32"/>
      <c r="L29" s="32"/>
      <c r="M29" s="32"/>
      <c r="N29" s="32"/>
      <c r="O29" s="32"/>
      <c r="P29" s="32"/>
      <c r="Q29" s="32"/>
      <c r="R29" s="32"/>
      <c r="S29" s="52"/>
      <c r="T29" s="9"/>
      <c r="U29" s="12"/>
    </row>
    <row r="30" spans="5:22" x14ac:dyDescent="0.25">
      <c r="E30" s="11"/>
      <c r="F30" s="9"/>
      <c r="G30" s="9"/>
      <c r="H30" s="9"/>
      <c r="I30" s="9"/>
      <c r="J30" s="51"/>
      <c r="K30" s="32"/>
      <c r="L30" s="32"/>
      <c r="M30" s="32"/>
      <c r="N30" s="32"/>
      <c r="O30" s="32"/>
      <c r="P30" s="32"/>
      <c r="Q30" s="32"/>
      <c r="R30" s="32"/>
      <c r="S30" s="52"/>
      <c r="T30" s="9"/>
      <c r="U30" s="12"/>
    </row>
    <row r="31" spans="5:22" x14ac:dyDescent="0.25">
      <c r="E31" s="11"/>
      <c r="F31" s="9"/>
      <c r="G31" s="9"/>
      <c r="H31" s="9"/>
      <c r="I31" s="9"/>
      <c r="J31" s="51"/>
      <c r="K31" s="32"/>
      <c r="L31" s="32"/>
      <c r="M31" s="32"/>
      <c r="N31" s="32"/>
      <c r="O31" s="32"/>
      <c r="P31" s="32"/>
      <c r="Q31" s="32"/>
      <c r="R31" s="32"/>
      <c r="S31" s="52"/>
      <c r="T31" s="9"/>
      <c r="U31" s="12"/>
    </row>
    <row r="32" spans="5:22" x14ac:dyDescent="0.25">
      <c r="E32" s="11"/>
      <c r="F32" s="9"/>
      <c r="G32" s="9"/>
      <c r="H32" s="9"/>
      <c r="I32" s="9"/>
      <c r="J32" s="51"/>
      <c r="K32" s="32"/>
      <c r="L32" s="32"/>
      <c r="M32" s="32"/>
      <c r="N32" s="32"/>
      <c r="O32" s="32"/>
      <c r="P32" s="32"/>
      <c r="Q32" s="32"/>
      <c r="R32" s="32"/>
      <c r="S32" s="52"/>
      <c r="T32" s="9"/>
      <c r="U32" s="12"/>
    </row>
    <row r="33" spans="5:21" ht="9.75" customHeight="1" thickBot="1" x14ac:dyDescent="0.3">
      <c r="E33" s="11"/>
      <c r="F33" s="9"/>
      <c r="G33" s="9"/>
      <c r="H33" s="9"/>
      <c r="I33" s="9"/>
      <c r="J33" s="53"/>
      <c r="K33" s="54"/>
      <c r="L33" s="54"/>
      <c r="M33" s="54"/>
      <c r="N33" s="54"/>
      <c r="O33" s="54"/>
      <c r="P33" s="54"/>
      <c r="Q33" s="54"/>
      <c r="R33" s="54"/>
      <c r="S33" s="55"/>
      <c r="T33" s="9"/>
      <c r="U33" s="12"/>
    </row>
    <row r="34" spans="5:21" ht="16.5" thickBot="1" x14ac:dyDescent="0.3"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5"/>
    </row>
    <row r="35" spans="5:21" ht="16.5" thickTop="1" x14ac:dyDescent="0.25"/>
  </sheetData>
  <mergeCells count="15">
    <mergeCell ref="K6:M6"/>
    <mergeCell ref="N6:O6"/>
    <mergeCell ref="P6:S6"/>
    <mergeCell ref="F26:G26"/>
    <mergeCell ref="E2:U4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</mergeCells>
  <pageMargins left="0.17" right="0.511811024" top="0.36" bottom="0.83" header="0.31496062000000002" footer="0.31496062000000002"/>
  <pageSetup paperSize="9" scale="43" orientation="landscape" r:id="rId1"/>
  <ignoredErrors>
    <ignoredError sqref="R11:S20 M21 M10 M11:M20 O10:P21 K10:L10 K21:L21 K11:L20 N11:N20 N10 N21 R21:S21 R10" unlockedFormula="1"/>
  </ignoredError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62123EA3-7809-43FC-9525-31B06CCAF156}">
            <x14:iconSet iconSet="3TrafficLights2" custom="1">
              <x14:cfvo type="percent">
                <xm:f>0</xm:f>
              </x14:cfvo>
              <x14:cfvo type="num">
                <xm:f>0.9</xm:f>
              </x14:cfvo>
              <x14:cfvo type="num" gte="0">
                <xm:f>1</xm:f>
              </x14:cfvo>
              <x14:cfIcon iconSet="3TrafficLights2" iconId="0"/>
              <x14:cfIcon iconSet="3TrafficLights2" iconId="1"/>
              <x14:cfIcon iconSet="3TrafficLights2" iconId="2"/>
            </x14:iconSet>
          </x14:cfRule>
          <xm:sqref>M10:M21 S10:S21</xm:sqref>
        </x14:conditionalFormatting>
        <x14:conditionalFormatting xmlns:xm="http://schemas.microsoft.com/office/excel/2006/main">
          <x14:cfRule type="iconSet" priority="2" id="{42977A9E-B60D-46E2-83AC-A5926952DD72}">
            <x14:iconSet iconSet="3TrafficLights2" custom="1">
              <x14:cfvo type="percent">
                <xm:f>0</xm:f>
              </x14:cfvo>
              <x14:cfvo type="num">
                <xm:f>0.9</xm:f>
              </x14:cfvo>
              <x14:cfvo type="num" gte="0">
                <xm:f>1</xm:f>
              </x14:cfvo>
              <x14:cfIcon iconSet="3TrafficLights2" iconId="0"/>
              <x14:cfIcon iconSet="3TrafficLights2" iconId="1"/>
              <x14:cfIcon iconSet="3TrafficLights2" iconId="2"/>
            </x14:iconSet>
          </x14:cfRule>
          <xm:sqref>R10:R21</xm:sqref>
        </x14:conditionalFormatting>
      </x14:conditionalFormattings>
    </ex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4"/>
  <sheetViews>
    <sheetView showGridLines="0" workbookViewId="0">
      <selection activeCell="E5" sqref="E5"/>
    </sheetView>
  </sheetViews>
  <sheetFormatPr defaultRowHeight="15" x14ac:dyDescent="0.25"/>
  <cols>
    <col min="3" max="3" width="18" bestFit="1" customWidth="1"/>
    <col min="4" max="4" width="27.85546875" customWidth="1"/>
    <col min="5" max="6" width="27.7109375" customWidth="1"/>
  </cols>
  <sheetData>
    <row r="3" spans="3:6" x14ac:dyDescent="0.25">
      <c r="C3" s="27" t="s">
        <v>47</v>
      </c>
      <c r="D3" t="s">
        <v>49</v>
      </c>
      <c r="E3" t="s">
        <v>50</v>
      </c>
      <c r="F3" t="s">
        <v>51</v>
      </c>
    </row>
    <row r="4" spans="3:6" x14ac:dyDescent="0.25">
      <c r="C4" s="28" t="s">
        <v>14</v>
      </c>
      <c r="D4" s="29">
        <v>16697621.567528054</v>
      </c>
      <c r="E4" s="29">
        <v>15760964.089999996</v>
      </c>
      <c r="F4" s="29">
        <v>17280052.580000002</v>
      </c>
    </row>
    <row r="5" spans="3:6" x14ac:dyDescent="0.25">
      <c r="C5" s="37" t="s">
        <v>37</v>
      </c>
      <c r="D5" s="29">
        <v>5502490.4677277841</v>
      </c>
      <c r="E5" s="29">
        <v>5212908.1699999981</v>
      </c>
      <c r="F5" s="29">
        <v>5537218.8600000031</v>
      </c>
    </row>
    <row r="6" spans="3:6" x14ac:dyDescent="0.25">
      <c r="C6" s="37" t="s">
        <v>38</v>
      </c>
      <c r="D6" s="29">
        <v>4586138.119658119</v>
      </c>
      <c r="E6" s="29">
        <v>3535131.9199999981</v>
      </c>
      <c r="F6" s="29">
        <v>5502900.0500000017</v>
      </c>
    </row>
    <row r="7" spans="3:6" x14ac:dyDescent="0.25">
      <c r="C7" s="37" t="s">
        <v>39</v>
      </c>
      <c r="D7" s="29">
        <v>2452758.4615384615</v>
      </c>
      <c r="E7" s="29">
        <v>1723887.0800000022</v>
      </c>
      <c r="F7" s="29">
        <v>2479297.7899999982</v>
      </c>
    </row>
    <row r="8" spans="3:6" x14ac:dyDescent="0.25">
      <c r="C8" s="37" t="s">
        <v>40</v>
      </c>
      <c r="D8" s="29">
        <v>4156234.5186036876</v>
      </c>
      <c r="E8" s="29">
        <v>5289036.9199999981</v>
      </c>
      <c r="F8" s="29">
        <v>3760635.879999999</v>
      </c>
    </row>
    <row r="9" spans="3:6" x14ac:dyDescent="0.25">
      <c r="C9" s="28" t="s">
        <v>15</v>
      </c>
      <c r="D9" s="29">
        <v>17618727.545967884</v>
      </c>
      <c r="E9" s="29">
        <v>17626111.43</v>
      </c>
      <c r="F9" s="29">
        <v>17516123.749999993</v>
      </c>
    </row>
    <row r="10" spans="3:6" x14ac:dyDescent="0.25">
      <c r="C10" s="37" t="s">
        <v>37</v>
      </c>
      <c r="D10" s="29">
        <v>3099213.675213675</v>
      </c>
      <c r="E10" s="29">
        <v>3034881.5700000031</v>
      </c>
      <c r="F10" s="29">
        <v>3396873.2999999975</v>
      </c>
    </row>
    <row r="11" spans="3:6" x14ac:dyDescent="0.25">
      <c r="C11" s="37" t="s">
        <v>38</v>
      </c>
      <c r="D11" s="29">
        <v>3057955.6749173254</v>
      </c>
      <c r="E11" s="29">
        <v>5422884.5200000014</v>
      </c>
      <c r="F11" s="29">
        <v>2305927.3399999985</v>
      </c>
    </row>
    <row r="12" spans="3:6" x14ac:dyDescent="0.25">
      <c r="C12" s="37" t="s">
        <v>39</v>
      </c>
      <c r="D12" s="29">
        <v>4834949.6752136759</v>
      </c>
      <c r="E12" s="29">
        <v>4193674.01</v>
      </c>
      <c r="F12" s="29">
        <v>5180897.4400000004</v>
      </c>
    </row>
    <row r="13" spans="3:6" x14ac:dyDescent="0.25">
      <c r="C13" s="37" t="s">
        <v>40</v>
      </c>
      <c r="D13" s="29">
        <v>6626608.5206232071</v>
      </c>
      <c r="E13" s="29">
        <v>4974671.3299999954</v>
      </c>
      <c r="F13" s="29">
        <v>6632425.6699999962</v>
      </c>
    </row>
    <row r="14" spans="3:6" x14ac:dyDescent="0.25">
      <c r="C14" s="28" t="s">
        <v>16</v>
      </c>
      <c r="D14" s="29">
        <v>19428204.619381018</v>
      </c>
      <c r="E14" s="29">
        <v>19838351.709999982</v>
      </c>
      <c r="F14" s="29">
        <v>16317984.780000005</v>
      </c>
    </row>
    <row r="15" spans="3:6" x14ac:dyDescent="0.25">
      <c r="C15" s="37" t="s">
        <v>37</v>
      </c>
      <c r="D15" s="29">
        <v>6570592.1230159067</v>
      </c>
      <c r="E15" s="29">
        <v>5304477.0999999875</v>
      </c>
      <c r="F15" s="29">
        <v>6461592.8100000108</v>
      </c>
    </row>
    <row r="16" spans="3:6" x14ac:dyDescent="0.25">
      <c r="C16" s="37" t="s">
        <v>38</v>
      </c>
      <c r="D16" s="29">
        <v>4798723.9104778208</v>
      </c>
      <c r="E16" s="29">
        <v>5674642.5899999933</v>
      </c>
      <c r="F16" s="29">
        <v>3538677.0399999982</v>
      </c>
    </row>
    <row r="17" spans="3:6" x14ac:dyDescent="0.25">
      <c r="C17" s="37" t="s">
        <v>39</v>
      </c>
      <c r="D17" s="29">
        <v>3133953.7683465155</v>
      </c>
      <c r="E17" s="29">
        <v>5008722.5500000007</v>
      </c>
      <c r="F17" s="29">
        <v>2397236.85</v>
      </c>
    </row>
    <row r="18" spans="3:6" x14ac:dyDescent="0.25">
      <c r="C18" s="37" t="s">
        <v>40</v>
      </c>
      <c r="D18" s="29">
        <v>4924934.8175407751</v>
      </c>
      <c r="E18" s="29">
        <v>3850509.4700000016</v>
      </c>
      <c r="F18" s="29">
        <v>3920478.0799999973</v>
      </c>
    </row>
    <row r="19" spans="3:6" x14ac:dyDescent="0.25">
      <c r="C19" s="28" t="s">
        <v>17</v>
      </c>
      <c r="D19" s="29">
        <v>19549380.567528054</v>
      </c>
      <c r="E19" s="29">
        <v>22135165.599999994</v>
      </c>
      <c r="F19" s="29">
        <v>16902613.839999996</v>
      </c>
    </row>
    <row r="20" spans="3:6" x14ac:dyDescent="0.25">
      <c r="C20" s="37" t="s">
        <v>37</v>
      </c>
      <c r="D20" s="29">
        <v>6024844.3415932581</v>
      </c>
      <c r="E20" s="29">
        <v>5134754.3699999927</v>
      </c>
      <c r="F20" s="29">
        <v>5433993.3000000007</v>
      </c>
    </row>
    <row r="21" spans="3:6" x14ac:dyDescent="0.25">
      <c r="C21" s="37" t="s">
        <v>38</v>
      </c>
      <c r="D21" s="29">
        <v>3654280.9923659568</v>
      </c>
      <c r="E21" s="29">
        <v>5057699.1599999955</v>
      </c>
      <c r="F21" s="29">
        <v>3726416.7399999951</v>
      </c>
    </row>
    <row r="22" spans="3:6" x14ac:dyDescent="0.25">
      <c r="C22" s="37" t="s">
        <v>39</v>
      </c>
      <c r="D22" s="29">
        <v>4671289.7855668543</v>
      </c>
      <c r="E22" s="29">
        <v>8449141.4500000011</v>
      </c>
      <c r="F22" s="29">
        <v>3722340.3600000017</v>
      </c>
    </row>
    <row r="23" spans="3:6" x14ac:dyDescent="0.25">
      <c r="C23" s="37" t="s">
        <v>40</v>
      </c>
      <c r="D23" s="29">
        <v>5198965.4480019836</v>
      </c>
      <c r="E23" s="29">
        <v>3493570.6200000029</v>
      </c>
      <c r="F23" s="29">
        <v>4019863.44</v>
      </c>
    </row>
    <row r="24" spans="3:6" x14ac:dyDescent="0.25">
      <c r="C24" s="28" t="s">
        <v>18</v>
      </c>
      <c r="D24" s="29">
        <v>20724798.832865924</v>
      </c>
      <c r="E24" s="29">
        <v>16002430.759999994</v>
      </c>
      <c r="F24" s="29">
        <v>19415082.989999991</v>
      </c>
    </row>
    <row r="25" spans="3:6" x14ac:dyDescent="0.25">
      <c r="C25" s="37" t="s">
        <v>37</v>
      </c>
      <c r="D25" s="29">
        <v>4503410.9963088511</v>
      </c>
      <c r="E25" s="29">
        <v>5336177.93</v>
      </c>
      <c r="F25" s="29">
        <v>3619106.7699999982</v>
      </c>
    </row>
    <row r="26" spans="3:6" x14ac:dyDescent="0.25">
      <c r="C26" s="37" t="s">
        <v>38</v>
      </c>
      <c r="D26" s="29">
        <v>4057903.6752136755</v>
      </c>
      <c r="E26" s="29">
        <v>2382990.7100000004</v>
      </c>
      <c r="F26" s="29">
        <v>3044207.6500000022</v>
      </c>
    </row>
    <row r="27" spans="3:6" x14ac:dyDescent="0.25">
      <c r="C27" s="37" t="s">
        <v>39</v>
      </c>
      <c r="D27" s="29">
        <v>2445948.5917970752</v>
      </c>
      <c r="E27" s="29">
        <v>3208899.4000000022</v>
      </c>
      <c r="F27" s="29">
        <v>2656715.1400000011</v>
      </c>
    </row>
    <row r="28" spans="3:6" x14ac:dyDescent="0.25">
      <c r="C28" s="37" t="s">
        <v>40</v>
      </c>
      <c r="D28" s="29">
        <v>9717535.5695463251</v>
      </c>
      <c r="E28" s="29">
        <v>5074362.7199999914</v>
      </c>
      <c r="F28" s="29">
        <v>10095053.42999999</v>
      </c>
    </row>
    <row r="29" spans="3:6" x14ac:dyDescent="0.25">
      <c r="C29" s="28" t="s">
        <v>19</v>
      </c>
      <c r="D29" s="29">
        <v>21005418.832865924</v>
      </c>
      <c r="E29" s="29">
        <v>19620985.279999979</v>
      </c>
      <c r="F29" s="29">
        <v>17677732.539999999</v>
      </c>
    </row>
    <row r="30" spans="3:6" x14ac:dyDescent="0.25">
      <c r="C30" s="37" t="s">
        <v>37</v>
      </c>
      <c r="D30" s="29">
        <v>8681453.7081225961</v>
      </c>
      <c r="E30" s="29">
        <v>6767944.199999976</v>
      </c>
      <c r="F30" s="29">
        <v>7827283.9500000039</v>
      </c>
    </row>
    <row r="31" spans="3:6" x14ac:dyDescent="0.25">
      <c r="C31" s="37" t="s">
        <v>38</v>
      </c>
      <c r="D31" s="29">
        <v>4269822.3192710411</v>
      </c>
      <c r="E31" s="29">
        <v>6631243.9400000013</v>
      </c>
      <c r="F31" s="29">
        <v>4614232.129999999</v>
      </c>
    </row>
    <row r="32" spans="3:6" x14ac:dyDescent="0.25">
      <c r="C32" s="37" t="s">
        <v>39</v>
      </c>
      <c r="D32" s="29">
        <v>4358513.444444444</v>
      </c>
      <c r="E32" s="29">
        <v>3209642.3800000013</v>
      </c>
      <c r="F32" s="29">
        <v>2618205.2099999981</v>
      </c>
    </row>
    <row r="33" spans="3:6" x14ac:dyDescent="0.25">
      <c r="C33" s="37" t="s">
        <v>40</v>
      </c>
      <c r="D33" s="29">
        <v>3695629.3610278447</v>
      </c>
      <c r="E33" s="29">
        <v>3012154.76</v>
      </c>
      <c r="F33" s="29">
        <v>2618011.2500000005</v>
      </c>
    </row>
    <row r="34" spans="3:6" x14ac:dyDescent="0.25">
      <c r="C34" s="28" t="s">
        <v>20</v>
      </c>
      <c r="D34" s="29">
        <v>21434463.85015025</v>
      </c>
      <c r="E34" s="29">
        <v>20406653.159999982</v>
      </c>
      <c r="F34" s="29">
        <v>17767567.069999989</v>
      </c>
    </row>
    <row r="35" spans="3:6" x14ac:dyDescent="0.25">
      <c r="C35" s="37" t="s">
        <v>37</v>
      </c>
      <c r="D35" s="29">
        <v>3743791.1603878746</v>
      </c>
      <c r="E35" s="29">
        <v>4555133.509999997</v>
      </c>
      <c r="F35" s="29">
        <v>2937489.7600000002</v>
      </c>
    </row>
    <row r="36" spans="3:6" x14ac:dyDescent="0.25">
      <c r="C36" s="37" t="s">
        <v>38</v>
      </c>
      <c r="D36" s="29">
        <v>4315498.9626280311</v>
      </c>
      <c r="E36" s="29">
        <v>3951217.1399999992</v>
      </c>
      <c r="F36" s="29">
        <v>3676232.0700000017</v>
      </c>
    </row>
    <row r="37" spans="3:6" x14ac:dyDescent="0.25">
      <c r="C37" s="37" t="s">
        <v>39</v>
      </c>
      <c r="D37" s="29">
        <v>6883732.4972493667</v>
      </c>
      <c r="E37" s="29">
        <v>5707762.129999998</v>
      </c>
      <c r="F37" s="29">
        <v>5462661.7499999953</v>
      </c>
    </row>
    <row r="38" spans="3:6" x14ac:dyDescent="0.25">
      <c r="C38" s="37" t="s">
        <v>40</v>
      </c>
      <c r="D38" s="29">
        <v>6491441.2298849765</v>
      </c>
      <c r="E38" s="29">
        <v>6192540.3799999878</v>
      </c>
      <c r="F38" s="29">
        <v>5691183.4899999918</v>
      </c>
    </row>
    <row r="39" spans="3:6" x14ac:dyDescent="0.25">
      <c r="C39" s="28" t="s">
        <v>21</v>
      </c>
      <c r="D39" s="29">
        <v>21281093.85015025</v>
      </c>
      <c r="E39" s="29">
        <v>17213102.659999985</v>
      </c>
      <c r="F39" s="29">
        <v>18347835.890000001</v>
      </c>
    </row>
    <row r="40" spans="3:6" x14ac:dyDescent="0.25">
      <c r="C40" s="37" t="s">
        <v>37</v>
      </c>
      <c r="D40" s="29">
        <v>6752854.8356015496</v>
      </c>
      <c r="E40" s="29">
        <v>5390560.8699999852</v>
      </c>
      <c r="F40" s="29">
        <v>4916022.9000000032</v>
      </c>
    </row>
    <row r="41" spans="3:6" x14ac:dyDescent="0.25">
      <c r="C41" s="37" t="s">
        <v>38</v>
      </c>
      <c r="D41" s="29">
        <v>3254275.323902071</v>
      </c>
      <c r="E41" s="29">
        <v>2324290.4499999993</v>
      </c>
      <c r="F41" s="29">
        <v>3873908.0000000005</v>
      </c>
    </row>
    <row r="42" spans="3:6" x14ac:dyDescent="0.25">
      <c r="C42" s="37" t="s">
        <v>39</v>
      </c>
      <c r="D42" s="29">
        <v>6231539.6423366219</v>
      </c>
      <c r="E42" s="29">
        <v>5296584.3899999987</v>
      </c>
      <c r="F42" s="29">
        <v>5296883.3100000024</v>
      </c>
    </row>
    <row r="43" spans="3:6" x14ac:dyDescent="0.25">
      <c r="C43" s="37" t="s">
        <v>40</v>
      </c>
      <c r="D43" s="29">
        <v>5042424.048310006</v>
      </c>
      <c r="E43" s="29">
        <v>4201666.950000002</v>
      </c>
      <c r="F43" s="29">
        <v>4261021.679999995</v>
      </c>
    </row>
    <row r="44" spans="3:6" x14ac:dyDescent="0.25">
      <c r="C44" s="28" t="s">
        <v>22</v>
      </c>
      <c r="D44" s="29">
        <v>20916794.619381018</v>
      </c>
      <c r="E44" s="29">
        <v>15932467.860000003</v>
      </c>
      <c r="F44" s="29">
        <v>17168780.82</v>
      </c>
    </row>
    <row r="45" spans="3:6" x14ac:dyDescent="0.25">
      <c r="C45" s="37" t="s">
        <v>37</v>
      </c>
      <c r="D45" s="29">
        <v>6954336.6797085907</v>
      </c>
      <c r="E45" s="29">
        <v>5056292.6300000008</v>
      </c>
      <c r="F45" s="29">
        <v>5278936.3199999956</v>
      </c>
    </row>
    <row r="46" spans="3:6" x14ac:dyDescent="0.25">
      <c r="C46" s="37" t="s">
        <v>38</v>
      </c>
      <c r="D46" s="29">
        <v>2095797.6752136752</v>
      </c>
      <c r="E46" s="29">
        <v>1788765.6899999997</v>
      </c>
      <c r="F46" s="29">
        <v>2304712.2200000007</v>
      </c>
    </row>
    <row r="47" spans="3:6" x14ac:dyDescent="0.25">
      <c r="C47" s="37" t="s">
        <v>39</v>
      </c>
      <c r="D47" s="29">
        <v>6585699.1040708777</v>
      </c>
      <c r="E47" s="29">
        <v>3815243.5300000003</v>
      </c>
      <c r="F47" s="29">
        <v>5302305.129999999</v>
      </c>
    </row>
    <row r="48" spans="3:6" x14ac:dyDescent="0.25">
      <c r="C48" s="37" t="s">
        <v>40</v>
      </c>
      <c r="D48" s="29">
        <v>5280961.1603878755</v>
      </c>
      <c r="E48" s="29">
        <v>5272166.0100000007</v>
      </c>
      <c r="F48" s="29">
        <v>4282827.150000005</v>
      </c>
    </row>
    <row r="49" spans="3:6" x14ac:dyDescent="0.25">
      <c r="C49" s="28" t="s">
        <v>23</v>
      </c>
      <c r="D49" s="29">
        <v>20753094.619381018</v>
      </c>
      <c r="E49" s="29">
        <v>15721536.799999997</v>
      </c>
      <c r="F49" s="29">
        <v>19231136.139999993</v>
      </c>
    </row>
    <row r="50" spans="3:6" x14ac:dyDescent="0.25">
      <c r="C50" s="37" t="s">
        <v>37</v>
      </c>
      <c r="D50" s="29">
        <v>514275.23076923075</v>
      </c>
      <c r="E50" s="29">
        <v>600409.65</v>
      </c>
      <c r="F50" s="29">
        <v>539899.25999999978</v>
      </c>
    </row>
    <row r="51" spans="3:6" x14ac:dyDescent="0.25">
      <c r="C51" s="37" t="s">
        <v>38</v>
      </c>
      <c r="D51" s="29">
        <v>8444301.5719552655</v>
      </c>
      <c r="E51" s="29">
        <v>6334395.7500000065</v>
      </c>
      <c r="F51" s="29">
        <v>7315621.929999995</v>
      </c>
    </row>
    <row r="52" spans="3:6" x14ac:dyDescent="0.25">
      <c r="C52" s="37" t="s">
        <v>39</v>
      </c>
      <c r="D52" s="29">
        <v>3931978.927767633</v>
      </c>
      <c r="E52" s="29">
        <v>2731962.819999998</v>
      </c>
      <c r="F52" s="29">
        <v>3031179.8600000003</v>
      </c>
    </row>
    <row r="53" spans="3:6" x14ac:dyDescent="0.25">
      <c r="C53" s="37" t="s">
        <v>40</v>
      </c>
      <c r="D53" s="29">
        <v>7862538.8888888881</v>
      </c>
      <c r="E53" s="29">
        <v>6054768.5799999936</v>
      </c>
      <c r="F53" s="29">
        <v>8344435.0899999971</v>
      </c>
    </row>
    <row r="54" spans="3:6" x14ac:dyDescent="0.25">
      <c r="C54" s="28" t="s">
        <v>24</v>
      </c>
      <c r="D54" s="29">
        <v>20218789.602096699</v>
      </c>
      <c r="E54" s="29">
        <v>5643822.1000000015</v>
      </c>
      <c r="F54" s="29">
        <v>16005282.09</v>
      </c>
    </row>
    <row r="55" spans="3:6" x14ac:dyDescent="0.25">
      <c r="C55" s="37" t="s">
        <v>37</v>
      </c>
      <c r="D55" s="29">
        <v>1944927.0086440677</v>
      </c>
      <c r="E55" s="29">
        <v>435185.02999999997</v>
      </c>
      <c r="F55" s="29">
        <v>752346.97999999986</v>
      </c>
    </row>
    <row r="56" spans="3:6" x14ac:dyDescent="0.25">
      <c r="C56" s="37" t="s">
        <v>38</v>
      </c>
      <c r="D56" s="29">
        <v>8184407.8819974344</v>
      </c>
      <c r="E56" s="29">
        <v>1928542.540000001</v>
      </c>
      <c r="F56" s="29">
        <v>6854304.7400000039</v>
      </c>
    </row>
    <row r="57" spans="3:6" x14ac:dyDescent="0.25">
      <c r="C57" s="37" t="s">
        <v>39</v>
      </c>
      <c r="D57" s="29">
        <v>4121471.8054722892</v>
      </c>
      <c r="E57" s="29">
        <v>1453431.1700000002</v>
      </c>
      <c r="F57" s="29">
        <v>3215062.5799999987</v>
      </c>
    </row>
    <row r="58" spans="3:6" x14ac:dyDescent="0.25">
      <c r="C58" s="37" t="s">
        <v>40</v>
      </c>
      <c r="D58" s="29">
        <v>5967982.905982906</v>
      </c>
      <c r="E58" s="29">
        <v>1826663.3600000003</v>
      </c>
      <c r="F58" s="29">
        <v>5183567.7899999963</v>
      </c>
    </row>
    <row r="59" spans="3:6" x14ac:dyDescent="0.25">
      <c r="C59" s="28" t="s">
        <v>25</v>
      </c>
      <c r="D59" s="29">
        <v>18116760.56752805</v>
      </c>
      <c r="E59" s="29">
        <v>18403558.689999998</v>
      </c>
      <c r="F59" s="29">
        <v>16771913.919999998</v>
      </c>
    </row>
    <row r="60" spans="3:6" x14ac:dyDescent="0.25">
      <c r="C60" s="37" t="s">
        <v>37</v>
      </c>
      <c r="D60" s="29">
        <v>5215993.5723624881</v>
      </c>
      <c r="E60" s="29">
        <v>5083435.3499999978</v>
      </c>
      <c r="F60" s="29">
        <v>3853625.5700000022</v>
      </c>
    </row>
    <row r="61" spans="3:6" x14ac:dyDescent="0.25">
      <c r="C61" s="37" t="s">
        <v>38</v>
      </c>
      <c r="D61" s="29">
        <v>3913915.3411224103</v>
      </c>
      <c r="E61" s="29">
        <v>3943247.0000000019</v>
      </c>
      <c r="F61" s="29">
        <v>3879121.2899999944</v>
      </c>
    </row>
    <row r="62" spans="3:6" x14ac:dyDescent="0.25">
      <c r="C62" s="37" t="s">
        <v>39</v>
      </c>
      <c r="D62" s="29">
        <v>2851857.8924464281</v>
      </c>
      <c r="E62" s="29">
        <v>4688438.1699999981</v>
      </c>
      <c r="F62" s="29">
        <v>2855353.0100000016</v>
      </c>
    </row>
    <row r="63" spans="3:6" x14ac:dyDescent="0.25">
      <c r="C63" s="37" t="s">
        <v>40</v>
      </c>
      <c r="D63" s="29">
        <v>6134993.7615967253</v>
      </c>
      <c r="E63" s="29">
        <v>4688438.1699999981</v>
      </c>
      <c r="F63" s="29">
        <v>6183814.0500000017</v>
      </c>
    </row>
    <row r="64" spans="3:6" x14ac:dyDescent="0.25">
      <c r="C64" s="28" t="s">
        <v>48</v>
      </c>
      <c r="D64" s="29">
        <v>237745149.07482415</v>
      </c>
      <c r="E64" s="29">
        <v>204305150.13999975</v>
      </c>
      <c r="F64" s="29">
        <v>210402106.41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pageSetUpPr fitToPage="1"/>
  </sheetPr>
  <dimension ref="B1:H832"/>
  <sheetViews>
    <sheetView showGridLines="0" zoomScale="80" zoomScaleNormal="80" workbookViewId="0">
      <pane ySplit="8" topLeftCell="A222" activePane="bottomLeft" state="frozen"/>
      <selection pane="bottomLeft" activeCell="F233" sqref="F233"/>
    </sheetView>
  </sheetViews>
  <sheetFormatPr defaultRowHeight="15" x14ac:dyDescent="0.25"/>
  <cols>
    <col min="1" max="1" width="11.140625" style="1" customWidth="1"/>
    <col min="2" max="2" width="12.140625" style="1" bestFit="1" customWidth="1"/>
    <col min="3" max="3" width="42.42578125" style="1" customWidth="1"/>
    <col min="4" max="4" width="13.5703125" style="1" bestFit="1" customWidth="1"/>
    <col min="5" max="5" width="26.5703125" style="1" bestFit="1" customWidth="1"/>
    <col min="6" max="6" width="22.140625" style="2" bestFit="1" customWidth="1"/>
    <col min="7" max="7" width="21.42578125" style="2" bestFit="1" customWidth="1"/>
    <col min="8" max="8" width="21.42578125" style="2" customWidth="1"/>
    <col min="9" max="16384" width="9.140625" style="1"/>
  </cols>
  <sheetData>
    <row r="1" spans="2:8" x14ac:dyDescent="0.25">
      <c r="C1" s="10"/>
    </row>
    <row r="2" spans="2:8" x14ac:dyDescent="0.25">
      <c r="C2" s="10"/>
    </row>
    <row r="3" spans="2:8" x14ac:dyDescent="0.25">
      <c r="C3" s="10"/>
    </row>
    <row r="4" spans="2:8" x14ac:dyDescent="0.25">
      <c r="C4" s="10"/>
    </row>
    <row r="5" spans="2:8" x14ac:dyDescent="0.25">
      <c r="C5" s="10"/>
    </row>
    <row r="6" spans="2:8" x14ac:dyDescent="0.25">
      <c r="C6" s="10"/>
    </row>
    <row r="7" spans="2:8" s="3" customFormat="1" ht="29.25" customHeight="1" x14ac:dyDescent="0.25">
      <c r="F7" s="23">
        <f>SUBTOTAL(9,F9:F1048576)</f>
        <v>237745149.07482401</v>
      </c>
      <c r="G7" s="23">
        <f>SUBTOTAL(9,G9:G1048576)</f>
        <v>204305150.14000002</v>
      </c>
      <c r="H7" s="23">
        <f>SUBTOTAL(9,H9:H1048576)</f>
        <v>210402106.40999997</v>
      </c>
    </row>
    <row r="8" spans="2:8" s="3" customFormat="1" ht="42" customHeight="1" x14ac:dyDescent="0.25">
      <c r="B8" s="20" t="s">
        <v>12</v>
      </c>
      <c r="C8" s="20" t="s">
        <v>52</v>
      </c>
      <c r="D8" s="20" t="s">
        <v>41</v>
      </c>
      <c r="E8" s="20" t="s">
        <v>36</v>
      </c>
      <c r="F8" s="21" t="s">
        <v>30</v>
      </c>
      <c r="G8" s="22" t="s">
        <v>46</v>
      </c>
      <c r="H8" s="22" t="s">
        <v>31</v>
      </c>
    </row>
    <row r="9" spans="2:8" ht="15" customHeight="1" x14ac:dyDescent="0.25">
      <c r="B9" s="16" t="s">
        <v>17</v>
      </c>
      <c r="C9" s="16" t="s">
        <v>42</v>
      </c>
      <c r="D9" s="16" t="s">
        <v>37</v>
      </c>
      <c r="E9" s="16" t="s">
        <v>32</v>
      </c>
      <c r="F9" s="17">
        <v>160000</v>
      </c>
      <c r="G9" s="17">
        <v>680557.46</v>
      </c>
      <c r="H9" s="17">
        <v>39475.329999999994</v>
      </c>
    </row>
    <row r="10" spans="2:8" ht="15" customHeight="1" x14ac:dyDescent="0.25">
      <c r="B10" s="16" t="s">
        <v>17</v>
      </c>
      <c r="C10" s="16" t="s">
        <v>42</v>
      </c>
      <c r="D10" s="16" t="s">
        <v>37</v>
      </c>
      <c r="E10" s="16" t="s">
        <v>32</v>
      </c>
      <c r="F10" s="17">
        <v>15000</v>
      </c>
      <c r="G10" s="17">
        <v>1889</v>
      </c>
      <c r="H10" s="17">
        <v>22179.409999999996</v>
      </c>
    </row>
    <row r="11" spans="2:8" ht="15" customHeight="1" x14ac:dyDescent="0.25">
      <c r="B11" s="16" t="s">
        <v>17</v>
      </c>
      <c r="C11" s="16" t="s">
        <v>42</v>
      </c>
      <c r="D11" s="16" t="s">
        <v>37</v>
      </c>
      <c r="E11" s="16" t="s">
        <v>32</v>
      </c>
      <c r="F11" s="17">
        <v>90769.230769230766</v>
      </c>
      <c r="G11" s="17">
        <v>82942.87999999999</v>
      </c>
      <c r="H11" s="17">
        <v>127086.5400000001</v>
      </c>
    </row>
    <row r="12" spans="2:8" ht="15" customHeight="1" x14ac:dyDescent="0.25">
      <c r="B12" s="16" t="s">
        <v>17</v>
      </c>
      <c r="C12" s="16" t="s">
        <v>42</v>
      </c>
      <c r="D12" s="16" t="s">
        <v>37</v>
      </c>
      <c r="E12" s="16" t="s">
        <v>32</v>
      </c>
      <c r="F12" s="17">
        <v>3800000</v>
      </c>
      <c r="G12" s="17">
        <v>2408386.559999994</v>
      </c>
      <c r="H12" s="17">
        <v>3163416.5700000026</v>
      </c>
    </row>
    <row r="13" spans="2:8" ht="15" customHeight="1" x14ac:dyDescent="0.25">
      <c r="B13" s="16" t="s">
        <v>17</v>
      </c>
      <c r="C13" s="16" t="s">
        <v>42</v>
      </c>
      <c r="D13" s="16" t="s">
        <v>37</v>
      </c>
      <c r="E13" s="16" t="s">
        <v>32</v>
      </c>
      <c r="F13" s="17">
        <v>0</v>
      </c>
      <c r="G13" s="17">
        <v>13187.91</v>
      </c>
      <c r="H13" s="17">
        <v>68416.62000000001</v>
      </c>
    </row>
    <row r="14" spans="2:8" ht="15" customHeight="1" x14ac:dyDescent="0.25">
      <c r="B14" s="16" t="s">
        <v>17</v>
      </c>
      <c r="C14" s="16" t="s">
        <v>42</v>
      </c>
      <c r="D14" s="16" t="s">
        <v>37</v>
      </c>
      <c r="E14" s="16" t="s">
        <v>32</v>
      </c>
      <c r="F14" s="17">
        <v>2000</v>
      </c>
      <c r="G14" s="17">
        <v>0</v>
      </c>
      <c r="H14" s="17"/>
    </row>
    <row r="15" spans="2:8" ht="15" customHeight="1" x14ac:dyDescent="0.25">
      <c r="B15" s="16" t="s">
        <v>17</v>
      </c>
      <c r="C15" s="16" t="s">
        <v>42</v>
      </c>
      <c r="D15" s="16" t="s">
        <v>37</v>
      </c>
      <c r="E15" s="16" t="s">
        <v>32</v>
      </c>
      <c r="F15" s="17">
        <v>0</v>
      </c>
      <c r="G15" s="17">
        <v>7840</v>
      </c>
      <c r="H15" s="17">
        <v>0</v>
      </c>
    </row>
    <row r="16" spans="2:8" ht="15" customHeight="1" x14ac:dyDescent="0.25">
      <c r="B16" s="16" t="s">
        <v>17</v>
      </c>
      <c r="C16" s="16" t="s">
        <v>42</v>
      </c>
      <c r="D16" s="16" t="s">
        <v>37</v>
      </c>
      <c r="E16" s="16" t="s">
        <v>32</v>
      </c>
      <c r="F16" s="17">
        <v>0</v>
      </c>
      <c r="G16" s="17">
        <v>133636.18</v>
      </c>
      <c r="H16" s="17"/>
    </row>
    <row r="17" spans="2:8" ht="15" customHeight="1" x14ac:dyDescent="0.25">
      <c r="B17" s="16" t="s">
        <v>17</v>
      </c>
      <c r="C17" s="16" t="s">
        <v>42</v>
      </c>
      <c r="D17" s="16" t="s">
        <v>37</v>
      </c>
      <c r="E17" s="16" t="s">
        <v>32</v>
      </c>
      <c r="F17" s="17">
        <v>6440</v>
      </c>
      <c r="G17" s="17">
        <v>11004.260000000002</v>
      </c>
      <c r="H17" s="17">
        <v>4572.01</v>
      </c>
    </row>
    <row r="18" spans="2:8" ht="15" customHeight="1" x14ac:dyDescent="0.25">
      <c r="B18" s="16" t="s">
        <v>17</v>
      </c>
      <c r="C18" s="16" t="s">
        <v>42</v>
      </c>
      <c r="D18" s="16" t="s">
        <v>37</v>
      </c>
      <c r="E18" s="16" t="s">
        <v>32</v>
      </c>
      <c r="F18" s="17">
        <v>4600</v>
      </c>
      <c r="G18" s="17">
        <v>0</v>
      </c>
      <c r="H18" s="17">
        <v>8867.06</v>
      </c>
    </row>
    <row r="19" spans="2:8" ht="15" customHeight="1" x14ac:dyDescent="0.25">
      <c r="B19" s="16" t="s">
        <v>17</v>
      </c>
      <c r="C19" s="16" t="s">
        <v>42</v>
      </c>
      <c r="D19" s="16" t="s">
        <v>37</v>
      </c>
      <c r="E19" s="16" t="s">
        <v>32</v>
      </c>
      <c r="F19" s="17">
        <v>0</v>
      </c>
      <c r="G19" s="17">
        <v>0</v>
      </c>
      <c r="H19" s="17">
        <v>43800</v>
      </c>
    </row>
    <row r="20" spans="2:8" ht="15" customHeight="1" x14ac:dyDescent="0.25">
      <c r="B20" s="16" t="s">
        <v>17</v>
      </c>
      <c r="C20" s="16" t="s">
        <v>42</v>
      </c>
      <c r="D20" s="16" t="s">
        <v>37</v>
      </c>
      <c r="E20" s="16" t="s">
        <v>32</v>
      </c>
      <c r="F20" s="17">
        <v>0</v>
      </c>
      <c r="G20" s="17">
        <v>12711.76</v>
      </c>
      <c r="H20" s="17">
        <v>99571.549999999916</v>
      </c>
    </row>
    <row r="21" spans="2:8" ht="15" customHeight="1" x14ac:dyDescent="0.25">
      <c r="B21" s="16" t="s">
        <v>17</v>
      </c>
      <c r="C21" s="16" t="s">
        <v>42</v>
      </c>
      <c r="D21" s="16" t="s">
        <v>37</v>
      </c>
      <c r="E21" s="16" t="s">
        <v>32</v>
      </c>
      <c r="F21" s="17">
        <v>23000</v>
      </c>
      <c r="G21" s="17">
        <v>9517.57</v>
      </c>
      <c r="H21" s="17">
        <v>14165.67</v>
      </c>
    </row>
    <row r="22" spans="2:8" ht="15" customHeight="1" x14ac:dyDescent="0.25">
      <c r="B22" s="16" t="s">
        <v>17</v>
      </c>
      <c r="C22" s="16" t="s">
        <v>42</v>
      </c>
      <c r="D22" s="16" t="s">
        <v>37</v>
      </c>
      <c r="E22" s="16" t="s">
        <v>32</v>
      </c>
      <c r="F22" s="17">
        <v>152542</v>
      </c>
      <c r="G22" s="17">
        <v>132295.95000000001</v>
      </c>
      <c r="H22" s="17">
        <v>106590.02000000002</v>
      </c>
    </row>
    <row r="23" spans="2:8" ht="15" customHeight="1" x14ac:dyDescent="0.25">
      <c r="B23" s="16" t="s">
        <v>17</v>
      </c>
      <c r="C23" s="16" t="s">
        <v>42</v>
      </c>
      <c r="D23" s="16" t="s">
        <v>37</v>
      </c>
      <c r="E23" s="16" t="s">
        <v>32</v>
      </c>
      <c r="F23" s="17">
        <v>578873.11082402698</v>
      </c>
      <c r="G23" s="17">
        <v>899062.76000000013</v>
      </c>
      <c r="H23" s="17">
        <v>819779.74000000011</v>
      </c>
    </row>
    <row r="24" spans="2:8" ht="15" customHeight="1" x14ac:dyDescent="0.25">
      <c r="B24" s="16" t="s">
        <v>17</v>
      </c>
      <c r="C24" s="16" t="s">
        <v>42</v>
      </c>
      <c r="D24" s="16" t="s">
        <v>37</v>
      </c>
      <c r="E24" s="16" t="s">
        <v>32</v>
      </c>
      <c r="F24" s="17">
        <v>1020000</v>
      </c>
      <c r="G24" s="17">
        <v>654517.49999999907</v>
      </c>
      <c r="H24" s="17">
        <v>827294.11999999837</v>
      </c>
    </row>
    <row r="25" spans="2:8" ht="15" customHeight="1" x14ac:dyDescent="0.25">
      <c r="B25" s="16" t="s">
        <v>17</v>
      </c>
      <c r="C25" s="16" t="s">
        <v>42</v>
      </c>
      <c r="D25" s="16" t="s">
        <v>37</v>
      </c>
      <c r="E25" s="16" t="s">
        <v>32</v>
      </c>
      <c r="F25" s="17">
        <v>171620</v>
      </c>
      <c r="G25" s="17">
        <v>87204.58</v>
      </c>
      <c r="H25" s="17">
        <v>88778.660000000018</v>
      </c>
    </row>
    <row r="26" spans="2:8" ht="15" customHeight="1" x14ac:dyDescent="0.25">
      <c r="B26" s="16" t="s">
        <v>21</v>
      </c>
      <c r="C26" s="16" t="s">
        <v>42</v>
      </c>
      <c r="D26" s="16" t="s">
        <v>37</v>
      </c>
      <c r="E26" s="16" t="s">
        <v>32</v>
      </c>
      <c r="F26" s="17">
        <v>0</v>
      </c>
      <c r="G26" s="17">
        <v>1091</v>
      </c>
      <c r="H26" s="17">
        <v>0</v>
      </c>
    </row>
    <row r="27" spans="2:8" ht="15" customHeight="1" x14ac:dyDescent="0.25">
      <c r="B27" s="16" t="s">
        <v>21</v>
      </c>
      <c r="C27" s="16" t="s">
        <v>42</v>
      </c>
      <c r="D27" s="16" t="s">
        <v>37</v>
      </c>
      <c r="E27" s="16" t="s">
        <v>32</v>
      </c>
      <c r="F27" s="17">
        <v>50769.230769230766</v>
      </c>
      <c r="G27" s="17">
        <v>43842.34</v>
      </c>
      <c r="H27" s="17">
        <v>51989.610000000015</v>
      </c>
    </row>
    <row r="28" spans="2:8" ht="15" customHeight="1" x14ac:dyDescent="0.25">
      <c r="B28" s="16" t="s">
        <v>21</v>
      </c>
      <c r="C28" s="16" t="s">
        <v>42</v>
      </c>
      <c r="D28" s="16" t="s">
        <v>37</v>
      </c>
      <c r="E28" s="16" t="s">
        <v>32</v>
      </c>
      <c r="F28" s="17">
        <v>80769.230769230766</v>
      </c>
      <c r="G28" s="17">
        <v>77036.299999999974</v>
      </c>
      <c r="H28" s="17">
        <v>49555.379999999983</v>
      </c>
    </row>
    <row r="29" spans="2:8" ht="15" customHeight="1" x14ac:dyDescent="0.25">
      <c r="B29" s="16" t="s">
        <v>21</v>
      </c>
      <c r="C29" s="16" t="s">
        <v>42</v>
      </c>
      <c r="D29" s="16" t="s">
        <v>37</v>
      </c>
      <c r="E29" s="16" t="s">
        <v>32</v>
      </c>
      <c r="F29" s="17">
        <v>4000000</v>
      </c>
      <c r="G29" s="17">
        <v>2623455.0599999861</v>
      </c>
      <c r="H29" s="17">
        <v>3531162.0600000028</v>
      </c>
    </row>
    <row r="30" spans="2:8" ht="15" customHeight="1" x14ac:dyDescent="0.25">
      <c r="B30" s="16" t="s">
        <v>21</v>
      </c>
      <c r="C30" s="16" t="s">
        <v>42</v>
      </c>
      <c r="D30" s="16" t="s">
        <v>37</v>
      </c>
      <c r="E30" s="16" t="s">
        <v>32</v>
      </c>
      <c r="F30" s="17">
        <v>90000</v>
      </c>
      <c r="G30" s="17">
        <v>47581.460000000021</v>
      </c>
      <c r="H30" s="17">
        <v>72920.840000000011</v>
      </c>
    </row>
    <row r="31" spans="2:8" ht="15" customHeight="1" x14ac:dyDescent="0.25">
      <c r="B31" s="16" t="s">
        <v>21</v>
      </c>
      <c r="C31" s="16" t="s">
        <v>42</v>
      </c>
      <c r="D31" s="16" t="s">
        <v>37</v>
      </c>
      <c r="E31" s="16" t="s">
        <v>32</v>
      </c>
      <c r="F31" s="17">
        <v>12000</v>
      </c>
      <c r="G31" s="17">
        <v>10006.439999999997</v>
      </c>
      <c r="H31" s="17">
        <v>10165.720000000001</v>
      </c>
    </row>
    <row r="32" spans="2:8" ht="15" customHeight="1" x14ac:dyDescent="0.25">
      <c r="B32" s="16" t="s">
        <v>21</v>
      </c>
      <c r="C32" s="16" t="s">
        <v>42</v>
      </c>
      <c r="D32" s="16" t="s">
        <v>37</v>
      </c>
      <c r="E32" s="16" t="s">
        <v>32</v>
      </c>
      <c r="F32" s="17">
        <v>80000</v>
      </c>
      <c r="G32" s="17">
        <v>46016.66</v>
      </c>
      <c r="H32" s="17">
        <v>28465.1</v>
      </c>
    </row>
    <row r="33" spans="2:8" ht="15" customHeight="1" x14ac:dyDescent="0.25">
      <c r="B33" s="16" t="s">
        <v>21</v>
      </c>
      <c r="C33" s="16" t="s">
        <v>42</v>
      </c>
      <c r="D33" s="16" t="s">
        <v>37</v>
      </c>
      <c r="E33" s="16" t="s">
        <v>32</v>
      </c>
      <c r="F33" s="17">
        <v>541431.92961864406</v>
      </c>
      <c r="G33" s="17">
        <v>1125227</v>
      </c>
      <c r="H33" s="17"/>
    </row>
    <row r="34" spans="2:8" ht="15" customHeight="1" x14ac:dyDescent="0.25">
      <c r="B34" s="16" t="s">
        <v>21</v>
      </c>
      <c r="C34" s="16" t="s">
        <v>42</v>
      </c>
      <c r="D34" s="16" t="s">
        <v>37</v>
      </c>
      <c r="E34" s="16" t="s">
        <v>32</v>
      </c>
      <c r="F34" s="17">
        <v>6440</v>
      </c>
      <c r="G34" s="17">
        <v>1225.82</v>
      </c>
      <c r="H34" s="17">
        <v>1564.3100000000004</v>
      </c>
    </row>
    <row r="35" spans="2:8" ht="15" customHeight="1" x14ac:dyDescent="0.25">
      <c r="B35" s="16" t="s">
        <v>21</v>
      </c>
      <c r="C35" s="16" t="s">
        <v>42</v>
      </c>
      <c r="D35" s="16" t="s">
        <v>37</v>
      </c>
      <c r="E35" s="16" t="s">
        <v>32</v>
      </c>
      <c r="F35" s="17">
        <v>0</v>
      </c>
      <c r="G35" s="17">
        <v>0</v>
      </c>
      <c r="H35" s="17">
        <v>460</v>
      </c>
    </row>
    <row r="36" spans="2:8" ht="15" customHeight="1" x14ac:dyDescent="0.25">
      <c r="B36" s="16" t="s">
        <v>21</v>
      </c>
      <c r="C36" s="16" t="s">
        <v>42</v>
      </c>
      <c r="D36" s="16" t="s">
        <v>37</v>
      </c>
      <c r="E36" s="16" t="s">
        <v>32</v>
      </c>
      <c r="F36" s="17">
        <v>475000</v>
      </c>
      <c r="G36" s="17">
        <v>380643.09999999986</v>
      </c>
      <c r="H36" s="17">
        <v>344644.4</v>
      </c>
    </row>
    <row r="37" spans="2:8" ht="15" customHeight="1" x14ac:dyDescent="0.25">
      <c r="B37" s="16" t="s">
        <v>21</v>
      </c>
      <c r="C37" s="16" t="s">
        <v>42</v>
      </c>
      <c r="D37" s="16" t="s">
        <v>37</v>
      </c>
      <c r="E37" s="16" t="s">
        <v>32</v>
      </c>
      <c r="F37" s="17">
        <v>0</v>
      </c>
      <c r="G37" s="17">
        <v>2076.9299999999998</v>
      </c>
      <c r="H37" s="17">
        <v>39542.040000000015</v>
      </c>
    </row>
    <row r="38" spans="2:8" ht="15" customHeight="1" x14ac:dyDescent="0.25">
      <c r="B38" s="16" t="s">
        <v>21</v>
      </c>
      <c r="C38" s="16" t="s">
        <v>42</v>
      </c>
      <c r="D38" s="16" t="s">
        <v>37</v>
      </c>
      <c r="E38" s="16" t="s">
        <v>32</v>
      </c>
      <c r="F38" s="17">
        <v>1250000</v>
      </c>
      <c r="G38" s="17">
        <v>781494.73000000021</v>
      </c>
      <c r="H38" s="17">
        <v>766799.21999999939</v>
      </c>
    </row>
    <row r="39" spans="2:8" ht="15" customHeight="1" x14ac:dyDescent="0.25">
      <c r="B39" s="16" t="s">
        <v>21</v>
      </c>
      <c r="C39" s="16" t="s">
        <v>42</v>
      </c>
      <c r="D39" s="16" t="s">
        <v>37</v>
      </c>
      <c r="E39" s="16" t="s">
        <v>32</v>
      </c>
      <c r="F39" s="17">
        <v>22000</v>
      </c>
      <c r="G39" s="17">
        <v>0</v>
      </c>
      <c r="H39" s="17"/>
    </row>
    <row r="40" spans="2:8" ht="15" customHeight="1" x14ac:dyDescent="0.25">
      <c r="B40" s="16" t="s">
        <v>21</v>
      </c>
      <c r="C40" s="16" t="s">
        <v>42</v>
      </c>
      <c r="D40" s="16" t="s">
        <v>37</v>
      </c>
      <c r="E40" s="16" t="s">
        <v>32</v>
      </c>
      <c r="F40" s="17">
        <v>0</v>
      </c>
      <c r="G40" s="17">
        <v>0</v>
      </c>
      <c r="H40" s="17">
        <v>-6256.2199999999993</v>
      </c>
    </row>
    <row r="41" spans="2:8" ht="15" customHeight="1" x14ac:dyDescent="0.25">
      <c r="B41" s="16" t="s">
        <v>21</v>
      </c>
      <c r="C41" s="16" t="s">
        <v>42</v>
      </c>
      <c r="D41" s="16" t="s">
        <v>37</v>
      </c>
      <c r="E41" s="16" t="s">
        <v>32</v>
      </c>
      <c r="F41" s="17">
        <v>144444.44444444444</v>
      </c>
      <c r="G41" s="17">
        <v>247008.17999999996</v>
      </c>
      <c r="H41" s="17">
        <v>1489.21</v>
      </c>
    </row>
    <row r="42" spans="2:8" ht="15" customHeight="1" x14ac:dyDescent="0.25">
      <c r="B42" s="16" t="s">
        <v>21</v>
      </c>
      <c r="C42" s="16" t="s">
        <v>42</v>
      </c>
      <c r="D42" s="16" t="s">
        <v>37</v>
      </c>
      <c r="E42" s="16" t="s">
        <v>32</v>
      </c>
      <c r="F42" s="17">
        <v>0</v>
      </c>
      <c r="G42" s="17">
        <v>3855.85</v>
      </c>
      <c r="H42" s="17">
        <v>23521.23</v>
      </c>
    </row>
    <row r="43" spans="2:8" ht="15" customHeight="1" x14ac:dyDescent="0.25">
      <c r="B43" s="16" t="s">
        <v>25</v>
      </c>
      <c r="C43" s="16" t="s">
        <v>42</v>
      </c>
      <c r="D43" s="16" t="s">
        <v>37</v>
      </c>
      <c r="E43" s="16" t="s">
        <v>32</v>
      </c>
      <c r="F43" s="17">
        <v>150000</v>
      </c>
      <c r="G43" s="17">
        <v>304888.62999999995</v>
      </c>
      <c r="H43" s="17">
        <v>306961.22000000009</v>
      </c>
    </row>
    <row r="44" spans="2:8" ht="15" customHeight="1" x14ac:dyDescent="0.25">
      <c r="B44" s="16" t="s">
        <v>25</v>
      </c>
      <c r="C44" s="16" t="s">
        <v>42</v>
      </c>
      <c r="D44" s="16" t="s">
        <v>37</v>
      </c>
      <c r="E44" s="16" t="s">
        <v>32</v>
      </c>
      <c r="F44" s="17">
        <v>45769.230769230766</v>
      </c>
      <c r="G44" s="17">
        <v>2648</v>
      </c>
      <c r="H44" s="17">
        <v>51993.130000000012</v>
      </c>
    </row>
    <row r="45" spans="2:8" ht="15" customHeight="1" x14ac:dyDescent="0.25">
      <c r="B45" s="16" t="s">
        <v>25</v>
      </c>
      <c r="C45" s="16" t="s">
        <v>42</v>
      </c>
      <c r="D45" s="16" t="s">
        <v>37</v>
      </c>
      <c r="E45" s="16" t="s">
        <v>32</v>
      </c>
      <c r="F45" s="17">
        <v>80769.230769230766</v>
      </c>
      <c r="G45" s="17">
        <v>222882.71999999997</v>
      </c>
      <c r="H45" s="17">
        <v>67307.17</v>
      </c>
    </row>
    <row r="46" spans="2:8" ht="15" customHeight="1" x14ac:dyDescent="0.25">
      <c r="B46" s="16" t="s">
        <v>25</v>
      </c>
      <c r="C46" s="16" t="s">
        <v>42</v>
      </c>
      <c r="D46" s="16" t="s">
        <v>37</v>
      </c>
      <c r="E46" s="16" t="s">
        <v>32</v>
      </c>
      <c r="F46" s="17">
        <v>0</v>
      </c>
      <c r="G46" s="17">
        <v>821441.26</v>
      </c>
      <c r="H46" s="17">
        <v>6543.5499999999993</v>
      </c>
    </row>
    <row r="47" spans="2:8" ht="15" customHeight="1" x14ac:dyDescent="0.25">
      <c r="B47" s="16" t="s">
        <v>25</v>
      </c>
      <c r="C47" s="16" t="s">
        <v>42</v>
      </c>
      <c r="D47" s="16" t="s">
        <v>37</v>
      </c>
      <c r="E47" s="16" t="s">
        <v>32</v>
      </c>
      <c r="F47" s="17">
        <v>150000</v>
      </c>
      <c r="G47" s="17">
        <v>107908.65</v>
      </c>
      <c r="H47" s="17">
        <v>187149.40999999997</v>
      </c>
    </row>
    <row r="48" spans="2:8" ht="15" customHeight="1" x14ac:dyDescent="0.25">
      <c r="B48" s="16" t="s">
        <v>25</v>
      </c>
      <c r="C48" s="16" t="s">
        <v>42</v>
      </c>
      <c r="D48" s="16" t="s">
        <v>37</v>
      </c>
      <c r="E48" s="16" t="s">
        <v>32</v>
      </c>
      <c r="F48" s="17">
        <v>7000</v>
      </c>
      <c r="G48" s="17">
        <v>98533.66</v>
      </c>
      <c r="H48" s="17">
        <v>10845.52</v>
      </c>
    </row>
    <row r="49" spans="2:8" ht="15" customHeight="1" x14ac:dyDescent="0.25">
      <c r="B49" s="16" t="s">
        <v>25</v>
      </c>
      <c r="C49" s="16" t="s">
        <v>42</v>
      </c>
      <c r="D49" s="16" t="s">
        <v>37</v>
      </c>
      <c r="E49" s="16" t="s">
        <v>32</v>
      </c>
      <c r="F49" s="17">
        <v>0</v>
      </c>
      <c r="G49" s="17">
        <v>136494.77000000011</v>
      </c>
      <c r="H49" s="17">
        <v>9772.98</v>
      </c>
    </row>
    <row r="50" spans="2:8" ht="15" customHeight="1" x14ac:dyDescent="0.25">
      <c r="B50" s="16" t="s">
        <v>25</v>
      </c>
      <c r="C50" s="16" t="s">
        <v>42</v>
      </c>
      <c r="D50" s="16" t="s">
        <v>37</v>
      </c>
      <c r="E50" s="16" t="s">
        <v>32</v>
      </c>
      <c r="F50" s="17">
        <v>230000</v>
      </c>
      <c r="G50" s="17">
        <v>893990.98999999929</v>
      </c>
      <c r="H50" s="17">
        <v>153652.83000000007</v>
      </c>
    </row>
    <row r="51" spans="2:8" ht="15" customHeight="1" x14ac:dyDescent="0.25">
      <c r="B51" s="16" t="s">
        <v>25</v>
      </c>
      <c r="C51" s="16" t="s">
        <v>42</v>
      </c>
      <c r="D51" s="16" t="s">
        <v>37</v>
      </c>
      <c r="E51" s="16" t="s">
        <v>32</v>
      </c>
      <c r="F51" s="17">
        <v>11040</v>
      </c>
      <c r="G51" s="17">
        <v>172270.77000000002</v>
      </c>
      <c r="H51" s="17">
        <v>3217.0899999999997</v>
      </c>
    </row>
    <row r="52" spans="2:8" ht="15" customHeight="1" x14ac:dyDescent="0.25">
      <c r="B52" s="16" t="s">
        <v>25</v>
      </c>
      <c r="C52" s="16" t="s">
        <v>42</v>
      </c>
      <c r="D52" s="16" t="s">
        <v>37</v>
      </c>
      <c r="E52" s="16" t="s">
        <v>32</v>
      </c>
      <c r="F52" s="17">
        <v>300000</v>
      </c>
      <c r="G52" s="17">
        <v>4200</v>
      </c>
      <c r="H52" s="17">
        <v>24009.460000000003</v>
      </c>
    </row>
    <row r="53" spans="2:8" ht="15" customHeight="1" x14ac:dyDescent="0.25">
      <c r="B53" s="16" t="s">
        <v>25</v>
      </c>
      <c r="C53" s="16" t="s">
        <v>42</v>
      </c>
      <c r="D53" s="16" t="s">
        <v>37</v>
      </c>
      <c r="E53" s="16" t="s">
        <v>32</v>
      </c>
      <c r="F53" s="17">
        <v>970000</v>
      </c>
      <c r="G53" s="17">
        <v>64469.289999999994</v>
      </c>
      <c r="H53" s="17">
        <v>583869.24000000139</v>
      </c>
    </row>
    <row r="54" spans="2:8" ht="15" customHeight="1" x14ac:dyDescent="0.25">
      <c r="B54" s="16" t="s">
        <v>25</v>
      </c>
      <c r="C54" s="16" t="s">
        <v>42</v>
      </c>
      <c r="D54" s="16" t="s">
        <v>37</v>
      </c>
      <c r="E54" s="16" t="s">
        <v>32</v>
      </c>
      <c r="F54" s="17">
        <v>900000</v>
      </c>
      <c r="G54" s="17">
        <v>0</v>
      </c>
      <c r="H54" s="17">
        <v>796510.43000000028</v>
      </c>
    </row>
    <row r="55" spans="2:8" ht="15" customHeight="1" x14ac:dyDescent="0.25">
      <c r="B55" s="16" t="s">
        <v>25</v>
      </c>
      <c r="C55" s="16" t="s">
        <v>42</v>
      </c>
      <c r="D55" s="16" t="s">
        <v>37</v>
      </c>
      <c r="E55" s="16" t="s">
        <v>32</v>
      </c>
      <c r="F55" s="17">
        <v>152542</v>
      </c>
      <c r="G55" s="17">
        <v>1655999.66</v>
      </c>
      <c r="H55" s="17">
        <v>1340.54</v>
      </c>
    </row>
    <row r="56" spans="2:8" ht="15" customHeight="1" x14ac:dyDescent="0.25">
      <c r="B56" s="16" t="s">
        <v>25</v>
      </c>
      <c r="C56" s="16" t="s">
        <v>42</v>
      </c>
      <c r="D56" s="16" t="s">
        <v>37</v>
      </c>
      <c r="E56" s="16" t="s">
        <v>32</v>
      </c>
      <c r="F56" s="17">
        <v>578873.11082402698</v>
      </c>
      <c r="G56" s="17">
        <v>199634.43000000002</v>
      </c>
      <c r="H56" s="17">
        <v>575458.29</v>
      </c>
    </row>
    <row r="57" spans="2:8" ht="15" customHeight="1" x14ac:dyDescent="0.25">
      <c r="B57" s="16" t="s">
        <v>25</v>
      </c>
      <c r="C57" s="16" t="s">
        <v>42</v>
      </c>
      <c r="D57" s="16" t="s">
        <v>37</v>
      </c>
      <c r="E57" s="16" t="s">
        <v>32</v>
      </c>
      <c r="F57" s="17">
        <v>1090000</v>
      </c>
      <c r="G57" s="17">
        <v>3075.3400000000011</v>
      </c>
      <c r="H57" s="17">
        <v>722431.5700000003</v>
      </c>
    </row>
    <row r="58" spans="2:8" ht="15" customHeight="1" x14ac:dyDescent="0.25">
      <c r="B58" s="16" t="s">
        <v>25</v>
      </c>
      <c r="C58" s="16" t="s">
        <v>42</v>
      </c>
      <c r="D58" s="16" t="s">
        <v>37</v>
      </c>
      <c r="E58" s="16" t="s">
        <v>32</v>
      </c>
      <c r="F58" s="17">
        <v>550000</v>
      </c>
      <c r="G58" s="17">
        <v>394997.17999999976</v>
      </c>
      <c r="H58" s="17">
        <v>352563.13999999996</v>
      </c>
    </row>
    <row r="59" spans="2:8" ht="15" customHeight="1" x14ac:dyDescent="0.25">
      <c r="B59" s="16" t="s">
        <v>15</v>
      </c>
      <c r="C59" s="16" t="s">
        <v>42</v>
      </c>
      <c r="D59" s="16" t="s">
        <v>37</v>
      </c>
      <c r="E59" s="16" t="s">
        <v>32</v>
      </c>
      <c r="F59" s="17">
        <v>130000</v>
      </c>
      <c r="G59" s="17">
        <v>102760.23999999998</v>
      </c>
      <c r="H59" s="17">
        <v>255889.8199999998</v>
      </c>
    </row>
    <row r="60" spans="2:8" ht="15" customHeight="1" x14ac:dyDescent="0.25">
      <c r="B60" s="16" t="s">
        <v>15</v>
      </c>
      <c r="C60" s="16" t="s">
        <v>42</v>
      </c>
      <c r="D60" s="16" t="s">
        <v>37</v>
      </c>
      <c r="E60" s="16" t="s">
        <v>32</v>
      </c>
      <c r="F60" s="17">
        <v>1000</v>
      </c>
      <c r="G60" s="17">
        <v>1807</v>
      </c>
      <c r="H60" s="17">
        <v>340</v>
      </c>
    </row>
    <row r="61" spans="2:8" ht="15" customHeight="1" x14ac:dyDescent="0.25">
      <c r="B61" s="16" t="s">
        <v>15</v>
      </c>
      <c r="C61" s="16" t="s">
        <v>42</v>
      </c>
      <c r="D61" s="16" t="s">
        <v>37</v>
      </c>
      <c r="E61" s="16" t="s">
        <v>32</v>
      </c>
      <c r="F61" s="17">
        <v>60769.230769230766</v>
      </c>
      <c r="G61" s="17">
        <v>82377.76999999999</v>
      </c>
      <c r="H61" s="17">
        <v>83718.789999999935</v>
      </c>
    </row>
    <row r="62" spans="2:8" ht="15" customHeight="1" x14ac:dyDescent="0.25">
      <c r="B62" s="16" t="s">
        <v>15</v>
      </c>
      <c r="C62" s="16" t="s">
        <v>42</v>
      </c>
      <c r="D62" s="16" t="s">
        <v>37</v>
      </c>
      <c r="E62" s="16" t="s">
        <v>32</v>
      </c>
      <c r="F62" s="17">
        <v>12000</v>
      </c>
      <c r="G62" s="17">
        <v>812.57999999999993</v>
      </c>
      <c r="H62" s="17">
        <v>11838.6</v>
      </c>
    </row>
    <row r="63" spans="2:8" ht="15" customHeight="1" x14ac:dyDescent="0.25">
      <c r="B63" s="16" t="s">
        <v>15</v>
      </c>
      <c r="C63" s="16" t="s">
        <v>42</v>
      </c>
      <c r="D63" s="16" t="s">
        <v>37</v>
      </c>
      <c r="E63" s="16" t="s">
        <v>32</v>
      </c>
      <c r="F63" s="17">
        <v>0</v>
      </c>
      <c r="G63" s="17">
        <v>0</v>
      </c>
      <c r="H63" s="17">
        <v>7550.4</v>
      </c>
    </row>
    <row r="64" spans="2:8" ht="15" customHeight="1" x14ac:dyDescent="0.25">
      <c r="B64" s="16" t="s">
        <v>15</v>
      </c>
      <c r="C64" s="16" t="s">
        <v>42</v>
      </c>
      <c r="D64" s="16" t="s">
        <v>37</v>
      </c>
      <c r="E64" s="16" t="s">
        <v>32</v>
      </c>
      <c r="F64" s="17">
        <v>3000</v>
      </c>
      <c r="G64" s="17">
        <v>0</v>
      </c>
      <c r="H64" s="17">
        <v>0</v>
      </c>
    </row>
    <row r="65" spans="2:8" ht="15" customHeight="1" x14ac:dyDescent="0.25">
      <c r="B65" s="16" t="s">
        <v>15</v>
      </c>
      <c r="C65" s="16" t="s">
        <v>42</v>
      </c>
      <c r="D65" s="16" t="s">
        <v>37</v>
      </c>
      <c r="E65" s="16" t="s">
        <v>32</v>
      </c>
      <c r="F65" s="17">
        <v>0</v>
      </c>
      <c r="G65" s="17">
        <v>4400</v>
      </c>
      <c r="H65" s="17">
        <v>0</v>
      </c>
    </row>
    <row r="66" spans="2:8" ht="15" customHeight="1" x14ac:dyDescent="0.25">
      <c r="B66" s="16" t="s">
        <v>15</v>
      </c>
      <c r="C66" s="16" t="s">
        <v>42</v>
      </c>
      <c r="D66" s="16" t="s">
        <v>37</v>
      </c>
      <c r="E66" s="16" t="s">
        <v>32</v>
      </c>
      <c r="F66" s="17">
        <v>644000</v>
      </c>
      <c r="G66" s="17">
        <v>271263.92000000004</v>
      </c>
      <c r="H66" s="17">
        <v>960339.44999999949</v>
      </c>
    </row>
    <row r="67" spans="2:8" ht="15" customHeight="1" x14ac:dyDescent="0.25">
      <c r="B67" s="16" t="s">
        <v>15</v>
      </c>
      <c r="C67" s="16" t="s">
        <v>42</v>
      </c>
      <c r="D67" s="16" t="s">
        <v>37</v>
      </c>
      <c r="E67" s="16" t="s">
        <v>32</v>
      </c>
      <c r="F67" s="17">
        <v>0</v>
      </c>
      <c r="G67" s="17">
        <v>14067.5</v>
      </c>
      <c r="H67" s="17">
        <v>74825.560000000012</v>
      </c>
    </row>
    <row r="68" spans="2:8" ht="15" customHeight="1" x14ac:dyDescent="0.25">
      <c r="B68" s="16" t="s">
        <v>15</v>
      </c>
      <c r="C68" s="16" t="s">
        <v>42</v>
      </c>
      <c r="D68" s="16" t="s">
        <v>37</v>
      </c>
      <c r="E68" s="16" t="s">
        <v>32</v>
      </c>
      <c r="F68" s="17">
        <v>4600</v>
      </c>
      <c r="G68" s="17">
        <v>1829.9900000000002</v>
      </c>
      <c r="H68" s="17">
        <v>0</v>
      </c>
    </row>
    <row r="69" spans="2:8" ht="15" customHeight="1" x14ac:dyDescent="0.25">
      <c r="B69" s="16" t="s">
        <v>15</v>
      </c>
      <c r="C69" s="16" t="s">
        <v>42</v>
      </c>
      <c r="D69" s="16" t="s">
        <v>37</v>
      </c>
      <c r="E69" s="16" t="s">
        <v>32</v>
      </c>
      <c r="F69" s="17">
        <v>1900</v>
      </c>
      <c r="G69" s="17">
        <v>0</v>
      </c>
      <c r="H69" s="17">
        <v>-6761.6699999999992</v>
      </c>
    </row>
    <row r="70" spans="2:8" ht="15" customHeight="1" x14ac:dyDescent="0.25">
      <c r="B70" s="16" t="s">
        <v>15</v>
      </c>
      <c r="C70" s="16" t="s">
        <v>42</v>
      </c>
      <c r="D70" s="16" t="s">
        <v>37</v>
      </c>
      <c r="E70" s="16" t="s">
        <v>32</v>
      </c>
      <c r="F70" s="17">
        <v>0</v>
      </c>
      <c r="G70" s="17">
        <v>5250.83</v>
      </c>
      <c r="H70" s="17">
        <v>104276.5199999999</v>
      </c>
    </row>
    <row r="71" spans="2:8" ht="15" customHeight="1" x14ac:dyDescent="0.25">
      <c r="B71" s="16" t="s">
        <v>15</v>
      </c>
      <c r="C71" s="16" t="s">
        <v>42</v>
      </c>
      <c r="D71" s="16" t="s">
        <v>37</v>
      </c>
      <c r="E71" s="16" t="s">
        <v>32</v>
      </c>
      <c r="F71" s="17">
        <v>37500</v>
      </c>
      <c r="G71" s="17">
        <v>2225.33</v>
      </c>
      <c r="H71" s="17">
        <v>-3500</v>
      </c>
    </row>
    <row r="72" spans="2:8" ht="15" customHeight="1" x14ac:dyDescent="0.25">
      <c r="B72" s="16" t="s">
        <v>15</v>
      </c>
      <c r="C72" s="16" t="s">
        <v>42</v>
      </c>
      <c r="D72" s="16" t="s">
        <v>37</v>
      </c>
      <c r="E72" s="16" t="s">
        <v>32</v>
      </c>
      <c r="F72" s="17">
        <v>1744444.4444444445</v>
      </c>
      <c r="G72" s="17">
        <v>1840238.4200000025</v>
      </c>
      <c r="H72" s="17">
        <v>1856993.2999999984</v>
      </c>
    </row>
    <row r="73" spans="2:8" ht="15" customHeight="1" x14ac:dyDescent="0.25">
      <c r="B73" s="16" t="s">
        <v>15</v>
      </c>
      <c r="C73" s="16" t="s">
        <v>42</v>
      </c>
      <c r="D73" s="16" t="s">
        <v>37</v>
      </c>
      <c r="E73" s="16" t="s">
        <v>32</v>
      </c>
      <c r="F73" s="17">
        <v>0</v>
      </c>
      <c r="G73" s="17">
        <v>159348.26</v>
      </c>
      <c r="H73" s="17">
        <v>41861.86</v>
      </c>
    </row>
    <row r="74" spans="2:8" ht="15" customHeight="1" x14ac:dyDescent="0.25">
      <c r="B74" s="16" t="s">
        <v>15</v>
      </c>
      <c r="C74" s="16" t="s">
        <v>42</v>
      </c>
      <c r="D74" s="16" t="s">
        <v>37</v>
      </c>
      <c r="E74" s="16" t="s">
        <v>32</v>
      </c>
      <c r="F74" s="17">
        <v>20000</v>
      </c>
      <c r="G74" s="17">
        <v>27441.579999999991</v>
      </c>
      <c r="H74" s="17">
        <v>9500.67</v>
      </c>
    </row>
    <row r="75" spans="2:8" ht="15" customHeight="1" x14ac:dyDescent="0.25">
      <c r="B75" s="16" t="s">
        <v>15</v>
      </c>
      <c r="C75" s="16" t="s">
        <v>42</v>
      </c>
      <c r="D75" s="16" t="s">
        <v>37</v>
      </c>
      <c r="E75" s="16" t="s">
        <v>32</v>
      </c>
      <c r="F75" s="17">
        <v>440000</v>
      </c>
      <c r="G75" s="17">
        <v>521058.15000000014</v>
      </c>
      <c r="H75" s="17"/>
    </row>
    <row r="76" spans="2:8" ht="15" customHeight="1" x14ac:dyDescent="0.25">
      <c r="B76" s="16" t="s">
        <v>14</v>
      </c>
      <c r="C76" s="16" t="s">
        <v>42</v>
      </c>
      <c r="D76" s="16" t="s">
        <v>37</v>
      </c>
      <c r="E76" s="16" t="s">
        <v>32</v>
      </c>
      <c r="F76" s="17">
        <v>105000</v>
      </c>
      <c r="G76" s="17">
        <v>129472.82000000008</v>
      </c>
      <c r="H76" s="17">
        <v>89048.09</v>
      </c>
    </row>
    <row r="77" spans="2:8" ht="15" customHeight="1" x14ac:dyDescent="0.25">
      <c r="B77" s="16" t="s">
        <v>14</v>
      </c>
      <c r="C77" s="16" t="s">
        <v>42</v>
      </c>
      <c r="D77" s="16" t="s">
        <v>37</v>
      </c>
      <c r="E77" s="16" t="s">
        <v>32</v>
      </c>
      <c r="F77" s="17">
        <v>310769.23076923075</v>
      </c>
      <c r="G77" s="17">
        <v>304888.62999999995</v>
      </c>
      <c r="H77" s="17">
        <v>363639.84999999922</v>
      </c>
    </row>
    <row r="78" spans="2:8" ht="15" customHeight="1" x14ac:dyDescent="0.25">
      <c r="B78" s="16" t="s">
        <v>14</v>
      </c>
      <c r="C78" s="16" t="s">
        <v>42</v>
      </c>
      <c r="D78" s="16" t="s">
        <v>37</v>
      </c>
      <c r="E78" s="16" t="s">
        <v>32</v>
      </c>
      <c r="F78" s="17">
        <v>372356.21723275253</v>
      </c>
      <c r="G78" s="17">
        <v>2648</v>
      </c>
      <c r="H78" s="17">
        <v>0</v>
      </c>
    </row>
    <row r="79" spans="2:8" ht="15" customHeight="1" x14ac:dyDescent="0.25">
      <c r="B79" s="16" t="s">
        <v>14</v>
      </c>
      <c r="C79" s="16" t="s">
        <v>42</v>
      </c>
      <c r="D79" s="16" t="s">
        <v>37</v>
      </c>
      <c r="E79" s="16" t="s">
        <v>32</v>
      </c>
      <c r="F79" s="17">
        <v>170000</v>
      </c>
      <c r="G79" s="17">
        <v>222882.71999999997</v>
      </c>
      <c r="H79" s="17">
        <v>246665.90000000037</v>
      </c>
    </row>
    <row r="80" spans="2:8" ht="15" customHeight="1" x14ac:dyDescent="0.25">
      <c r="B80" s="16" t="s">
        <v>14</v>
      </c>
      <c r="C80" s="16" t="s">
        <v>42</v>
      </c>
      <c r="D80" s="16" t="s">
        <v>37</v>
      </c>
      <c r="E80" s="16" t="s">
        <v>32</v>
      </c>
      <c r="F80" s="17">
        <v>826327</v>
      </c>
      <c r="G80" s="17">
        <v>821441.26</v>
      </c>
      <c r="H80" s="17">
        <v>1208710.5699999998</v>
      </c>
    </row>
    <row r="81" spans="2:8" ht="15" customHeight="1" x14ac:dyDescent="0.25">
      <c r="B81" s="16" t="s">
        <v>14</v>
      </c>
      <c r="C81" s="16" t="s">
        <v>42</v>
      </c>
      <c r="D81" s="16" t="s">
        <v>37</v>
      </c>
      <c r="E81" s="16" t="s">
        <v>32</v>
      </c>
      <c r="F81" s="17">
        <v>180918</v>
      </c>
      <c r="G81" s="17">
        <v>107908.65</v>
      </c>
      <c r="H81" s="17">
        <v>80978.34</v>
      </c>
    </row>
    <row r="82" spans="2:8" ht="15" customHeight="1" x14ac:dyDescent="0.25">
      <c r="B82" s="16" t="s">
        <v>14</v>
      </c>
      <c r="C82" s="16" t="s">
        <v>42</v>
      </c>
      <c r="D82" s="16" t="s">
        <v>37</v>
      </c>
      <c r="E82" s="16" t="s">
        <v>32</v>
      </c>
      <c r="F82" s="17">
        <v>0</v>
      </c>
      <c r="G82" s="17">
        <v>98533.66</v>
      </c>
      <c r="H82" s="17">
        <v>0</v>
      </c>
    </row>
    <row r="83" spans="2:8" ht="15" customHeight="1" x14ac:dyDescent="0.25">
      <c r="B83" s="16" t="s">
        <v>14</v>
      </c>
      <c r="C83" s="16" t="s">
        <v>42</v>
      </c>
      <c r="D83" s="16" t="s">
        <v>37</v>
      </c>
      <c r="E83" s="16" t="s">
        <v>32</v>
      </c>
      <c r="F83" s="17">
        <v>230000</v>
      </c>
      <c r="G83" s="17">
        <v>136494.77000000011</v>
      </c>
      <c r="H83" s="17">
        <v>265038.19000000018</v>
      </c>
    </row>
    <row r="84" spans="2:8" ht="15" customHeight="1" x14ac:dyDescent="0.25">
      <c r="B84" s="16" t="s">
        <v>14</v>
      </c>
      <c r="C84" s="16" t="s">
        <v>42</v>
      </c>
      <c r="D84" s="16" t="s">
        <v>37</v>
      </c>
      <c r="E84" s="16" t="s">
        <v>32</v>
      </c>
      <c r="F84" s="17">
        <v>828000</v>
      </c>
      <c r="G84" s="17">
        <v>893990.98999999929</v>
      </c>
      <c r="H84" s="17">
        <v>786026.52000000025</v>
      </c>
    </row>
    <row r="85" spans="2:8" ht="15" customHeight="1" x14ac:dyDescent="0.25">
      <c r="B85" s="16" t="s">
        <v>14</v>
      </c>
      <c r="C85" s="16" t="s">
        <v>42</v>
      </c>
      <c r="D85" s="16" t="s">
        <v>37</v>
      </c>
      <c r="E85" s="16" t="s">
        <v>32</v>
      </c>
      <c r="F85" s="17">
        <v>426962.57528135594</v>
      </c>
      <c r="G85" s="17">
        <v>172270.77000000002</v>
      </c>
      <c r="H85" s="17">
        <v>98464.97</v>
      </c>
    </row>
    <row r="86" spans="2:8" ht="15" customHeight="1" x14ac:dyDescent="0.25">
      <c r="B86" s="16" t="s">
        <v>14</v>
      </c>
      <c r="C86" s="16" t="s">
        <v>42</v>
      </c>
      <c r="D86" s="16" t="s">
        <v>37</v>
      </c>
      <c r="E86" s="16" t="s">
        <v>32</v>
      </c>
      <c r="F86" s="17">
        <v>0</v>
      </c>
      <c r="G86" s="17">
        <v>4200</v>
      </c>
      <c r="H86" s="17">
        <v>21639.1</v>
      </c>
    </row>
    <row r="87" spans="2:8" ht="15" customHeight="1" x14ac:dyDescent="0.25">
      <c r="B87" s="16" t="s">
        <v>14</v>
      </c>
      <c r="C87" s="16" t="s">
        <v>42</v>
      </c>
      <c r="D87" s="16" t="s">
        <v>37</v>
      </c>
      <c r="E87" s="16" t="s">
        <v>32</v>
      </c>
      <c r="F87" s="17">
        <v>210213</v>
      </c>
      <c r="G87" s="17">
        <v>64469.289999999994</v>
      </c>
      <c r="H87" s="17">
        <v>26932.79</v>
      </c>
    </row>
    <row r="88" spans="2:8" ht="15" customHeight="1" x14ac:dyDescent="0.25">
      <c r="B88" s="16" t="s">
        <v>14</v>
      </c>
      <c r="C88" s="16" t="s">
        <v>42</v>
      </c>
      <c r="D88" s="16" t="s">
        <v>37</v>
      </c>
      <c r="E88" s="16" t="s">
        <v>32</v>
      </c>
      <c r="F88" s="17">
        <v>37500</v>
      </c>
      <c r="G88" s="17">
        <v>0</v>
      </c>
      <c r="H88" s="17">
        <v>4593.9799999999996</v>
      </c>
    </row>
    <row r="89" spans="2:8" ht="15" customHeight="1" x14ac:dyDescent="0.25">
      <c r="B89" s="16" t="s">
        <v>14</v>
      </c>
      <c r="C89" s="16" t="s">
        <v>42</v>
      </c>
      <c r="D89" s="16" t="s">
        <v>37</v>
      </c>
      <c r="E89" s="16" t="s">
        <v>32</v>
      </c>
      <c r="F89" s="17">
        <v>1344444.4444444445</v>
      </c>
      <c r="G89" s="17">
        <v>1655999.66</v>
      </c>
      <c r="H89" s="17">
        <v>2296143.1800000016</v>
      </c>
    </row>
    <row r="90" spans="2:8" ht="15" customHeight="1" x14ac:dyDescent="0.25">
      <c r="B90" s="16" t="s">
        <v>14</v>
      </c>
      <c r="C90" s="16" t="s">
        <v>42</v>
      </c>
      <c r="D90" s="16" t="s">
        <v>37</v>
      </c>
      <c r="E90" s="16" t="s">
        <v>32</v>
      </c>
      <c r="F90" s="17">
        <v>0</v>
      </c>
      <c r="G90" s="17">
        <v>199634.43000000002</v>
      </c>
      <c r="H90" s="17">
        <v>35493.440000000002</v>
      </c>
    </row>
    <row r="91" spans="2:8" ht="15" customHeight="1" x14ac:dyDescent="0.25">
      <c r="B91" s="16" t="s">
        <v>14</v>
      </c>
      <c r="C91" s="16" t="s">
        <v>42</v>
      </c>
      <c r="D91" s="16" t="s">
        <v>37</v>
      </c>
      <c r="E91" s="16" t="s">
        <v>32</v>
      </c>
      <c r="F91" s="17">
        <v>20000</v>
      </c>
      <c r="G91" s="17">
        <v>3075.3400000000011</v>
      </c>
      <c r="H91" s="17">
        <v>13843.939999999999</v>
      </c>
    </row>
    <row r="92" spans="2:8" ht="15" customHeight="1" x14ac:dyDescent="0.25">
      <c r="B92" s="16" t="s">
        <v>14</v>
      </c>
      <c r="C92" s="16" t="s">
        <v>42</v>
      </c>
      <c r="D92" s="16" t="s">
        <v>37</v>
      </c>
      <c r="E92" s="16" t="s">
        <v>32</v>
      </c>
      <c r="F92" s="17">
        <v>440000</v>
      </c>
      <c r="G92" s="17">
        <v>394997.17999999976</v>
      </c>
      <c r="H92" s="17"/>
    </row>
    <row r="93" spans="2:8" ht="15" customHeight="1" x14ac:dyDescent="0.25">
      <c r="B93" s="16" t="s">
        <v>20</v>
      </c>
      <c r="C93" s="16" t="s">
        <v>42</v>
      </c>
      <c r="D93" s="16" t="s">
        <v>37</v>
      </c>
      <c r="E93" s="16" t="s">
        <v>32</v>
      </c>
      <c r="F93" s="17">
        <v>112000</v>
      </c>
      <c r="G93" s="17">
        <v>160506.51000000021</v>
      </c>
      <c r="H93" s="17">
        <v>138931.43999999983</v>
      </c>
    </row>
    <row r="94" spans="2:8" ht="15" customHeight="1" x14ac:dyDescent="0.25">
      <c r="B94" s="16" t="s">
        <v>20</v>
      </c>
      <c r="C94" s="16" t="s">
        <v>42</v>
      </c>
      <c r="D94" s="16" t="s">
        <v>37</v>
      </c>
      <c r="E94" s="16" t="s">
        <v>32</v>
      </c>
      <c r="F94" s="17">
        <v>0</v>
      </c>
      <c r="G94" s="17">
        <v>0</v>
      </c>
      <c r="H94" s="17">
        <v>38000</v>
      </c>
    </row>
    <row r="95" spans="2:8" ht="15" customHeight="1" x14ac:dyDescent="0.25">
      <c r="B95" s="16" t="s">
        <v>20</v>
      </c>
      <c r="C95" s="16" t="s">
        <v>42</v>
      </c>
      <c r="D95" s="16" t="s">
        <v>37</v>
      </c>
      <c r="E95" s="16" t="s">
        <v>32</v>
      </c>
      <c r="F95" s="17">
        <v>80769.230769230766</v>
      </c>
      <c r="G95" s="17">
        <v>87549.769999999975</v>
      </c>
      <c r="H95" s="17">
        <v>51163.520000000011</v>
      </c>
    </row>
    <row r="96" spans="2:8" ht="15" customHeight="1" x14ac:dyDescent="0.25">
      <c r="B96" s="16" t="s">
        <v>20</v>
      </c>
      <c r="C96" s="16" t="s">
        <v>42</v>
      </c>
      <c r="D96" s="16" t="s">
        <v>37</v>
      </c>
      <c r="E96" s="16" t="s">
        <v>32</v>
      </c>
      <c r="F96" s="17">
        <v>15000</v>
      </c>
      <c r="G96" s="17">
        <v>760.8</v>
      </c>
      <c r="H96" s="17"/>
    </row>
    <row r="97" spans="2:8" ht="15" customHeight="1" x14ac:dyDescent="0.25">
      <c r="B97" s="16" t="s">
        <v>20</v>
      </c>
      <c r="C97" s="16" t="s">
        <v>42</v>
      </c>
      <c r="D97" s="16" t="s">
        <v>37</v>
      </c>
      <c r="E97" s="16" t="s">
        <v>32</v>
      </c>
      <c r="F97" s="17">
        <v>180000</v>
      </c>
      <c r="G97" s="17">
        <v>441605.0999999998</v>
      </c>
      <c r="H97" s="17">
        <v>218251.41999999975</v>
      </c>
    </row>
    <row r="98" spans="2:8" ht="15" customHeight="1" x14ac:dyDescent="0.25">
      <c r="B98" s="16" t="s">
        <v>20</v>
      </c>
      <c r="C98" s="16" t="s">
        <v>42</v>
      </c>
      <c r="D98" s="16" t="s">
        <v>37</v>
      </c>
      <c r="E98" s="16" t="s">
        <v>32</v>
      </c>
      <c r="F98" s="17">
        <v>15000</v>
      </c>
      <c r="G98" s="17">
        <v>3814.2400000000002</v>
      </c>
      <c r="H98" s="17">
        <v>19072.86</v>
      </c>
    </row>
    <row r="99" spans="2:8" ht="15" customHeight="1" x14ac:dyDescent="0.25">
      <c r="B99" s="16" t="s">
        <v>20</v>
      </c>
      <c r="C99" s="16" t="s">
        <v>42</v>
      </c>
      <c r="D99" s="16" t="s">
        <v>37</v>
      </c>
      <c r="E99" s="16" t="s">
        <v>32</v>
      </c>
      <c r="F99" s="17">
        <v>0</v>
      </c>
      <c r="G99" s="17">
        <v>0</v>
      </c>
      <c r="H99" s="17">
        <v>1636.84</v>
      </c>
    </row>
    <row r="100" spans="2:8" ht="15" customHeight="1" x14ac:dyDescent="0.25">
      <c r="B100" s="16" t="s">
        <v>20</v>
      </c>
      <c r="C100" s="16" t="s">
        <v>42</v>
      </c>
      <c r="D100" s="16" t="s">
        <v>37</v>
      </c>
      <c r="E100" s="16" t="s">
        <v>32</v>
      </c>
      <c r="F100" s="17">
        <v>541431.92961864406</v>
      </c>
      <c r="G100" s="17">
        <v>1540612</v>
      </c>
      <c r="H100" s="17">
        <v>403188.2</v>
      </c>
    </row>
    <row r="101" spans="2:8" ht="15" customHeight="1" x14ac:dyDescent="0.25">
      <c r="B101" s="16" t="s">
        <v>20</v>
      </c>
      <c r="C101" s="16" t="s">
        <v>42</v>
      </c>
      <c r="D101" s="16" t="s">
        <v>37</v>
      </c>
      <c r="E101" s="16" t="s">
        <v>32</v>
      </c>
      <c r="F101" s="17">
        <v>6440</v>
      </c>
      <c r="G101" s="17">
        <v>2278.58</v>
      </c>
      <c r="H101" s="17">
        <v>4400.24</v>
      </c>
    </row>
    <row r="102" spans="2:8" ht="15" customHeight="1" x14ac:dyDescent="0.25">
      <c r="B102" s="16" t="s">
        <v>20</v>
      </c>
      <c r="C102" s="16" t="s">
        <v>42</v>
      </c>
      <c r="D102" s="16" t="s">
        <v>37</v>
      </c>
      <c r="E102" s="16" t="s">
        <v>32</v>
      </c>
      <c r="F102" s="17">
        <v>0</v>
      </c>
      <c r="G102" s="17">
        <v>0</v>
      </c>
      <c r="H102" s="17">
        <v>354.65</v>
      </c>
    </row>
    <row r="103" spans="2:8" ht="15" customHeight="1" x14ac:dyDescent="0.25">
      <c r="B103" s="16" t="s">
        <v>20</v>
      </c>
      <c r="C103" s="16" t="s">
        <v>42</v>
      </c>
      <c r="D103" s="16" t="s">
        <v>37</v>
      </c>
      <c r="E103" s="16" t="s">
        <v>32</v>
      </c>
      <c r="F103" s="17">
        <v>475000</v>
      </c>
      <c r="G103" s="17">
        <v>329370.17</v>
      </c>
      <c r="H103" s="17">
        <v>348818.24000000051</v>
      </c>
    </row>
    <row r="104" spans="2:8" ht="15" customHeight="1" x14ac:dyDescent="0.25">
      <c r="B104" s="16" t="s">
        <v>20</v>
      </c>
      <c r="C104" s="16" t="s">
        <v>42</v>
      </c>
      <c r="D104" s="16" t="s">
        <v>37</v>
      </c>
      <c r="E104" s="16" t="s">
        <v>32</v>
      </c>
      <c r="F104" s="17">
        <v>1110650</v>
      </c>
      <c r="G104" s="17">
        <v>963347.23000000021</v>
      </c>
      <c r="H104" s="17">
        <v>683769.54999999877</v>
      </c>
    </row>
    <row r="105" spans="2:8" ht="15" customHeight="1" x14ac:dyDescent="0.25">
      <c r="B105" s="16" t="s">
        <v>20</v>
      </c>
      <c r="C105" s="16" t="s">
        <v>42</v>
      </c>
      <c r="D105" s="16" t="s">
        <v>37</v>
      </c>
      <c r="E105" s="16" t="s">
        <v>32</v>
      </c>
      <c r="F105" s="17">
        <v>1200000</v>
      </c>
      <c r="G105" s="17">
        <v>979052.22999999789</v>
      </c>
      <c r="H105" s="17">
        <v>981504.19000000157</v>
      </c>
    </row>
    <row r="106" spans="2:8" ht="15" customHeight="1" x14ac:dyDescent="0.25">
      <c r="B106" s="16" t="s">
        <v>20</v>
      </c>
      <c r="C106" s="16" t="s">
        <v>42</v>
      </c>
      <c r="D106" s="16" t="s">
        <v>37</v>
      </c>
      <c r="E106" s="16" t="s">
        <v>32</v>
      </c>
      <c r="F106" s="17"/>
      <c r="G106" s="17">
        <v>3211.6</v>
      </c>
      <c r="H106" s="17">
        <v>36342.79</v>
      </c>
    </row>
    <row r="107" spans="2:8" ht="15" customHeight="1" x14ac:dyDescent="0.25">
      <c r="B107" s="16" t="s">
        <v>20</v>
      </c>
      <c r="C107" s="16" t="s">
        <v>42</v>
      </c>
      <c r="D107" s="16" t="s">
        <v>37</v>
      </c>
      <c r="E107" s="16" t="s">
        <v>32</v>
      </c>
      <c r="F107" s="17">
        <v>0</v>
      </c>
      <c r="G107" s="17">
        <v>36401.35</v>
      </c>
      <c r="H107" s="17">
        <v>11327.76</v>
      </c>
    </row>
    <row r="108" spans="2:8" ht="15" customHeight="1" x14ac:dyDescent="0.25">
      <c r="B108" s="16" t="s">
        <v>20</v>
      </c>
      <c r="C108" s="16" t="s">
        <v>42</v>
      </c>
      <c r="D108" s="16" t="s">
        <v>37</v>
      </c>
      <c r="E108" s="16" t="s">
        <v>32</v>
      </c>
      <c r="F108" s="17">
        <v>2500</v>
      </c>
      <c r="G108" s="17">
        <v>3909.8100000000004</v>
      </c>
      <c r="H108" s="17">
        <v>728.06</v>
      </c>
    </row>
    <row r="109" spans="2:8" ht="15" customHeight="1" x14ac:dyDescent="0.25">
      <c r="B109" s="16" t="s">
        <v>20</v>
      </c>
      <c r="C109" s="16" t="s">
        <v>42</v>
      </c>
      <c r="D109" s="16" t="s">
        <v>37</v>
      </c>
      <c r="E109" s="16" t="s">
        <v>32</v>
      </c>
      <c r="F109" s="17">
        <v>5000</v>
      </c>
      <c r="G109" s="17">
        <v>2714.12</v>
      </c>
      <c r="H109" s="17">
        <v>0</v>
      </c>
    </row>
    <row r="110" spans="2:8" ht="15" customHeight="1" x14ac:dyDescent="0.25">
      <c r="B110" s="16" t="s">
        <v>19</v>
      </c>
      <c r="C110" s="16" t="s">
        <v>42</v>
      </c>
      <c r="D110" s="16" t="s">
        <v>37</v>
      </c>
      <c r="E110" s="16" t="s">
        <v>32</v>
      </c>
      <c r="F110" s="17">
        <v>0</v>
      </c>
      <c r="G110" s="17">
        <v>0</v>
      </c>
      <c r="H110" s="17">
        <v>458.33</v>
      </c>
    </row>
    <row r="111" spans="2:8" ht="15" customHeight="1" x14ac:dyDescent="0.25">
      <c r="B111" s="16" t="s">
        <v>19</v>
      </c>
      <c r="C111" s="16" t="s">
        <v>42</v>
      </c>
      <c r="D111" s="16" t="s">
        <v>37</v>
      </c>
      <c r="E111" s="16" t="s">
        <v>32</v>
      </c>
      <c r="F111" s="17">
        <v>769.23076923076951</v>
      </c>
      <c r="G111" s="17">
        <v>1824.27</v>
      </c>
      <c r="H111" s="17">
        <v>538.72</v>
      </c>
    </row>
    <row r="112" spans="2:8" ht="15" customHeight="1" x14ac:dyDescent="0.25">
      <c r="B112" s="16" t="s">
        <v>19</v>
      </c>
      <c r="C112" s="16" t="s">
        <v>42</v>
      </c>
      <c r="D112" s="16" t="s">
        <v>37</v>
      </c>
      <c r="E112" s="16" t="s">
        <v>32</v>
      </c>
      <c r="F112" s="17">
        <v>100769.23076923077</v>
      </c>
      <c r="G112" s="17">
        <v>110332.32999999997</v>
      </c>
      <c r="H112" s="17">
        <v>119628.03000000007</v>
      </c>
    </row>
    <row r="113" spans="2:8" ht="15" customHeight="1" x14ac:dyDescent="0.25">
      <c r="B113" s="16" t="s">
        <v>19</v>
      </c>
      <c r="C113" s="16" t="s">
        <v>42</v>
      </c>
      <c r="D113" s="16" t="s">
        <v>37</v>
      </c>
      <c r="E113" s="16" t="s">
        <v>32</v>
      </c>
      <c r="F113" s="17">
        <v>4000000</v>
      </c>
      <c r="G113" s="17">
        <v>2929236.8299999787</v>
      </c>
      <c r="H113" s="17">
        <v>3036053.2399999988</v>
      </c>
    </row>
    <row r="114" spans="2:8" ht="15" customHeight="1" x14ac:dyDescent="0.25">
      <c r="B114" s="16" t="s">
        <v>19</v>
      </c>
      <c r="C114" s="16" t="s">
        <v>42</v>
      </c>
      <c r="D114" s="16" t="s">
        <v>37</v>
      </c>
      <c r="E114" s="16" t="s">
        <v>32</v>
      </c>
      <c r="F114" s="17">
        <v>0</v>
      </c>
      <c r="G114" s="17">
        <v>3931.2500000000005</v>
      </c>
      <c r="H114" s="17">
        <v>83312.759999999995</v>
      </c>
    </row>
    <row r="115" spans="2:8" ht="15" customHeight="1" x14ac:dyDescent="0.25">
      <c r="B115" s="16" t="s">
        <v>19</v>
      </c>
      <c r="C115" s="16" t="s">
        <v>42</v>
      </c>
      <c r="D115" s="16" t="s">
        <v>37</v>
      </c>
      <c r="E115" s="16" t="s">
        <v>32</v>
      </c>
      <c r="F115" s="17">
        <v>7000</v>
      </c>
      <c r="G115" s="17">
        <v>18591.170000000002</v>
      </c>
      <c r="H115" s="17">
        <v>8495.3599999999988</v>
      </c>
    </row>
    <row r="116" spans="2:8" ht="15" customHeight="1" x14ac:dyDescent="0.25">
      <c r="B116" s="16" t="s">
        <v>19</v>
      </c>
      <c r="C116" s="16" t="s">
        <v>42</v>
      </c>
      <c r="D116" s="16" t="s">
        <v>37</v>
      </c>
      <c r="E116" s="16" t="s">
        <v>32</v>
      </c>
      <c r="F116" s="17">
        <v>80000</v>
      </c>
      <c r="G116" s="17">
        <v>48359.009999999995</v>
      </c>
      <c r="H116" s="17">
        <v>12374.900000000001</v>
      </c>
    </row>
    <row r="117" spans="2:8" ht="15" customHeight="1" x14ac:dyDescent="0.25">
      <c r="B117" s="16" t="s">
        <v>19</v>
      </c>
      <c r="C117" s="16" t="s">
        <v>42</v>
      </c>
      <c r="D117" s="16" t="s">
        <v>37</v>
      </c>
      <c r="E117" s="16" t="s">
        <v>32</v>
      </c>
      <c r="F117" s="17">
        <v>515649.45677966106</v>
      </c>
      <c r="G117" s="17">
        <v>610250</v>
      </c>
      <c r="H117" s="17">
        <v>451757.6</v>
      </c>
    </row>
    <row r="118" spans="2:8" ht="15" customHeight="1" x14ac:dyDescent="0.25">
      <c r="B118" s="16" t="s">
        <v>19</v>
      </c>
      <c r="C118" s="16" t="s">
        <v>42</v>
      </c>
      <c r="D118" s="16" t="s">
        <v>37</v>
      </c>
      <c r="E118" s="16" t="s">
        <v>32</v>
      </c>
      <c r="F118" s="17">
        <v>6440</v>
      </c>
      <c r="G118" s="17">
        <v>3998.19</v>
      </c>
      <c r="H118" s="17">
        <v>3136.4299999999994</v>
      </c>
    </row>
    <row r="119" spans="2:8" ht="15" customHeight="1" x14ac:dyDescent="0.25">
      <c r="B119" s="16" t="s">
        <v>19</v>
      </c>
      <c r="C119" s="16" t="s">
        <v>42</v>
      </c>
      <c r="D119" s="16" t="s">
        <v>37</v>
      </c>
      <c r="E119" s="16" t="s">
        <v>32</v>
      </c>
      <c r="F119" s="17">
        <v>0</v>
      </c>
      <c r="G119" s="17">
        <v>3150.05</v>
      </c>
      <c r="H119" s="17">
        <v>775.32999999999993</v>
      </c>
    </row>
    <row r="120" spans="2:8" ht="15" customHeight="1" x14ac:dyDescent="0.25">
      <c r="B120" s="16" t="s">
        <v>19</v>
      </c>
      <c r="C120" s="16" t="s">
        <v>42</v>
      </c>
      <c r="D120" s="16" t="s">
        <v>37</v>
      </c>
      <c r="E120" s="16" t="s">
        <v>32</v>
      </c>
      <c r="F120" s="17">
        <v>0</v>
      </c>
      <c r="G120" s="17">
        <v>15360.87</v>
      </c>
      <c r="H120" s="17">
        <v>944.44</v>
      </c>
    </row>
    <row r="121" spans="2:8" ht="15" customHeight="1" x14ac:dyDescent="0.25">
      <c r="B121" s="16" t="s">
        <v>19</v>
      </c>
      <c r="C121" s="16" t="s">
        <v>42</v>
      </c>
      <c r="D121" s="16" t="s">
        <v>37</v>
      </c>
      <c r="E121" s="16" t="s">
        <v>32</v>
      </c>
      <c r="F121" s="17">
        <v>0</v>
      </c>
      <c r="G121" s="17">
        <v>6821.0000000000018</v>
      </c>
      <c r="H121" s="17">
        <v>38083.440000000017</v>
      </c>
    </row>
    <row r="122" spans="2:8" ht="15" customHeight="1" x14ac:dyDescent="0.25">
      <c r="B122" s="16" t="s">
        <v>19</v>
      </c>
      <c r="C122" s="16" t="s">
        <v>42</v>
      </c>
      <c r="D122" s="16" t="s">
        <v>37</v>
      </c>
      <c r="E122" s="16" t="s">
        <v>32</v>
      </c>
      <c r="F122" s="17">
        <v>42500</v>
      </c>
      <c r="G122" s="17">
        <v>5190</v>
      </c>
      <c r="H122" s="17">
        <v>1720.5500000000002</v>
      </c>
    </row>
    <row r="123" spans="2:8" ht="15" customHeight="1" x14ac:dyDescent="0.25">
      <c r="B123" s="16" t="s">
        <v>19</v>
      </c>
      <c r="C123" s="16" t="s">
        <v>42</v>
      </c>
      <c r="D123" s="16" t="s">
        <v>37</v>
      </c>
      <c r="E123" s="16" t="s">
        <v>32</v>
      </c>
      <c r="F123" s="17">
        <v>2044444.4444444445</v>
      </c>
      <c r="G123" s="17">
        <v>1693365.7299999981</v>
      </c>
      <c r="H123" s="17">
        <v>1984340.3000000047</v>
      </c>
    </row>
    <row r="124" spans="2:8" ht="15" customHeight="1" x14ac:dyDescent="0.25">
      <c r="B124" s="16" t="s">
        <v>19</v>
      </c>
      <c r="C124" s="16" t="s">
        <v>42</v>
      </c>
      <c r="D124" s="16" t="s">
        <v>37</v>
      </c>
      <c r="E124" s="16" t="s">
        <v>32</v>
      </c>
      <c r="F124" s="17">
        <v>643192.34536002995</v>
      </c>
      <c r="G124" s="17">
        <v>586984.07000000007</v>
      </c>
      <c r="H124" s="17">
        <v>864888.93000000017</v>
      </c>
    </row>
    <row r="125" spans="2:8" ht="15" customHeight="1" x14ac:dyDescent="0.25">
      <c r="B125" s="16" t="s">
        <v>19</v>
      </c>
      <c r="C125" s="16" t="s">
        <v>42</v>
      </c>
      <c r="D125" s="16" t="s">
        <v>37</v>
      </c>
      <c r="E125" s="16" t="s">
        <v>32</v>
      </c>
      <c r="F125" s="17">
        <v>1050000</v>
      </c>
      <c r="G125" s="17">
        <v>634388.90999999922</v>
      </c>
      <c r="H125" s="17">
        <v>1058863.7100000007</v>
      </c>
    </row>
    <row r="126" spans="2:8" ht="15" customHeight="1" x14ac:dyDescent="0.25">
      <c r="B126" s="16" t="s">
        <v>19</v>
      </c>
      <c r="C126" s="16" t="s">
        <v>42</v>
      </c>
      <c r="D126" s="16" t="s">
        <v>37</v>
      </c>
      <c r="E126" s="16" t="s">
        <v>32</v>
      </c>
      <c r="F126" s="17">
        <v>190689</v>
      </c>
      <c r="G126" s="17">
        <v>96160.52</v>
      </c>
      <c r="H126" s="17">
        <v>161911.87999999998</v>
      </c>
    </row>
    <row r="127" spans="2:8" ht="15" customHeight="1" x14ac:dyDescent="0.25">
      <c r="B127" s="16" t="s">
        <v>18</v>
      </c>
      <c r="C127" s="16" t="s">
        <v>42</v>
      </c>
      <c r="D127" s="16" t="s">
        <v>37</v>
      </c>
      <c r="E127" s="16" t="s">
        <v>32</v>
      </c>
      <c r="F127" s="17">
        <v>665966.55186440644</v>
      </c>
      <c r="G127" s="17">
        <v>1420640</v>
      </c>
      <c r="H127" s="17">
        <v>442500</v>
      </c>
    </row>
    <row r="128" spans="2:8" ht="15" customHeight="1" x14ac:dyDescent="0.25">
      <c r="B128" s="16" t="s">
        <v>18</v>
      </c>
      <c r="C128" s="16" t="s">
        <v>42</v>
      </c>
      <c r="D128" s="16" t="s">
        <v>37</v>
      </c>
      <c r="E128" s="16" t="s">
        <v>32</v>
      </c>
      <c r="F128" s="17">
        <v>1000</v>
      </c>
      <c r="G128" s="17">
        <v>750</v>
      </c>
      <c r="H128" s="17">
        <v>522.2299999999999</v>
      </c>
    </row>
    <row r="129" spans="2:8" ht="15" customHeight="1" x14ac:dyDescent="0.25">
      <c r="B129" s="16" t="s">
        <v>18</v>
      </c>
      <c r="C129" s="16" t="s">
        <v>42</v>
      </c>
      <c r="D129" s="16" t="s">
        <v>37</v>
      </c>
      <c r="E129" s="16" t="s">
        <v>32</v>
      </c>
      <c r="F129" s="17">
        <v>9000</v>
      </c>
      <c r="G129" s="17">
        <v>1892.4</v>
      </c>
      <c r="H129" s="17">
        <v>5653.92</v>
      </c>
    </row>
    <row r="130" spans="2:8" ht="15" customHeight="1" x14ac:dyDescent="0.25">
      <c r="B130" s="16" t="s">
        <v>18</v>
      </c>
      <c r="C130" s="16" t="s">
        <v>42</v>
      </c>
      <c r="D130" s="16" t="s">
        <v>37</v>
      </c>
      <c r="E130" s="16" t="s">
        <v>32</v>
      </c>
      <c r="F130" s="17">
        <v>15000</v>
      </c>
      <c r="G130" s="17">
        <v>6398.36</v>
      </c>
      <c r="H130" s="17">
        <v>37779.68</v>
      </c>
    </row>
    <row r="131" spans="2:8" ht="15" customHeight="1" x14ac:dyDescent="0.25">
      <c r="B131" s="16" t="s">
        <v>18</v>
      </c>
      <c r="C131" s="16" t="s">
        <v>42</v>
      </c>
      <c r="D131" s="16" t="s">
        <v>37</v>
      </c>
      <c r="E131" s="16" t="s">
        <v>32</v>
      </c>
      <c r="F131" s="17">
        <v>0</v>
      </c>
      <c r="G131" s="17">
        <v>10549.819999999998</v>
      </c>
      <c r="H131" s="17">
        <v>80409.230000000025</v>
      </c>
    </row>
    <row r="132" spans="2:8" ht="15" customHeight="1" x14ac:dyDescent="0.25">
      <c r="B132" s="16" t="s">
        <v>18</v>
      </c>
      <c r="C132" s="16" t="s">
        <v>42</v>
      </c>
      <c r="D132" s="16" t="s">
        <v>37</v>
      </c>
      <c r="E132" s="16" t="s">
        <v>32</v>
      </c>
      <c r="F132" s="17">
        <v>2000</v>
      </c>
      <c r="G132" s="17">
        <v>1609.84</v>
      </c>
      <c r="H132" s="17">
        <v>0</v>
      </c>
    </row>
    <row r="133" spans="2:8" ht="15" customHeight="1" x14ac:dyDescent="0.25">
      <c r="B133" s="16" t="s">
        <v>18</v>
      </c>
      <c r="C133" s="16" t="s">
        <v>42</v>
      </c>
      <c r="D133" s="16" t="s">
        <v>37</v>
      </c>
      <c r="E133" s="16" t="s">
        <v>32</v>
      </c>
      <c r="F133" s="17">
        <v>0</v>
      </c>
      <c r="G133" s="17">
        <v>902895.64000000048</v>
      </c>
      <c r="H133" s="17">
        <v>1673.15</v>
      </c>
    </row>
    <row r="134" spans="2:8" ht="15" customHeight="1" x14ac:dyDescent="0.25">
      <c r="B134" s="16" t="s">
        <v>18</v>
      </c>
      <c r="C134" s="16" t="s">
        <v>42</v>
      </c>
      <c r="D134" s="16" t="s">
        <v>37</v>
      </c>
      <c r="E134" s="16" t="s">
        <v>32</v>
      </c>
      <c r="F134" s="17">
        <v>276000</v>
      </c>
      <c r="G134" s="17">
        <v>70147.62000000001</v>
      </c>
      <c r="H134" s="17">
        <v>196386.09999999998</v>
      </c>
    </row>
    <row r="135" spans="2:8" ht="15" customHeight="1" x14ac:dyDescent="0.25">
      <c r="B135" s="16" t="s">
        <v>18</v>
      </c>
      <c r="C135" s="16" t="s">
        <v>42</v>
      </c>
      <c r="D135" s="16" t="s">
        <v>37</v>
      </c>
      <c r="E135" s="16" t="s">
        <v>32</v>
      </c>
      <c r="F135" s="17">
        <v>1012000</v>
      </c>
      <c r="G135" s="17">
        <v>623219.68999999913</v>
      </c>
      <c r="H135" s="17">
        <v>1051446.5699999996</v>
      </c>
    </row>
    <row r="136" spans="2:8" ht="15" customHeight="1" x14ac:dyDescent="0.25">
      <c r="B136" s="16" t="s">
        <v>18</v>
      </c>
      <c r="C136" s="16" t="s">
        <v>42</v>
      </c>
      <c r="D136" s="16" t="s">
        <v>37</v>
      </c>
      <c r="E136" s="16" t="s">
        <v>32</v>
      </c>
      <c r="F136" s="17">
        <v>300000</v>
      </c>
      <c r="G136" s="17">
        <v>141639.29</v>
      </c>
      <c r="H136" s="17"/>
    </row>
    <row r="137" spans="2:8" ht="15" customHeight="1" x14ac:dyDescent="0.25">
      <c r="B137" s="16" t="s">
        <v>18</v>
      </c>
      <c r="C137" s="16" t="s">
        <v>42</v>
      </c>
      <c r="D137" s="16" t="s">
        <v>37</v>
      </c>
      <c r="E137" s="16" t="s">
        <v>32</v>
      </c>
      <c r="F137" s="17">
        <v>1067000</v>
      </c>
      <c r="G137" s="17">
        <v>480310.2800000002</v>
      </c>
      <c r="H137" s="17">
        <v>946282.28999999957</v>
      </c>
    </row>
    <row r="138" spans="2:8" ht="15" customHeight="1" x14ac:dyDescent="0.25">
      <c r="B138" s="16" t="s">
        <v>18</v>
      </c>
      <c r="C138" s="16" t="s">
        <v>42</v>
      </c>
      <c r="D138" s="16" t="s">
        <v>37</v>
      </c>
      <c r="E138" s="16" t="s">
        <v>32</v>
      </c>
      <c r="F138" s="17">
        <v>0</v>
      </c>
      <c r="G138" s="17">
        <v>4833.0800000000008</v>
      </c>
      <c r="H138" s="17">
        <v>54306.7400000001</v>
      </c>
    </row>
    <row r="139" spans="2:8" ht="15" customHeight="1" x14ac:dyDescent="0.25">
      <c r="B139" s="16" t="s">
        <v>18</v>
      </c>
      <c r="C139" s="16" t="s">
        <v>42</v>
      </c>
      <c r="D139" s="16" t="s">
        <v>37</v>
      </c>
      <c r="E139" s="16" t="s">
        <v>32</v>
      </c>
      <c r="F139" s="17">
        <v>21000</v>
      </c>
      <c r="G139" s="17">
        <v>0</v>
      </c>
      <c r="H139" s="17"/>
    </row>
    <row r="140" spans="2:8" ht="15" customHeight="1" x14ac:dyDescent="0.25">
      <c r="B140" s="16" t="s">
        <v>18</v>
      </c>
      <c r="C140" s="16" t="s">
        <v>42</v>
      </c>
      <c r="D140" s="16" t="s">
        <v>37</v>
      </c>
      <c r="E140" s="16" t="s">
        <v>32</v>
      </c>
      <c r="F140" s="17">
        <v>644444.4444444445</v>
      </c>
      <c r="G140" s="17">
        <v>621270.94999999972</v>
      </c>
      <c r="H140" s="17">
        <v>752008.50999999943</v>
      </c>
    </row>
    <row r="141" spans="2:8" ht="15" customHeight="1" x14ac:dyDescent="0.25">
      <c r="B141" s="16" t="s">
        <v>18</v>
      </c>
      <c r="C141" s="16" t="s">
        <v>42</v>
      </c>
      <c r="D141" s="16" t="s">
        <v>37</v>
      </c>
      <c r="E141" s="16" t="s">
        <v>32</v>
      </c>
      <c r="F141" s="17">
        <v>0</v>
      </c>
      <c r="G141" s="17">
        <v>87547.26</v>
      </c>
      <c r="H141" s="17">
        <v>43429.53</v>
      </c>
    </row>
    <row r="142" spans="2:8" ht="15" customHeight="1" x14ac:dyDescent="0.25">
      <c r="B142" s="16" t="s">
        <v>18</v>
      </c>
      <c r="C142" s="16" t="s">
        <v>42</v>
      </c>
      <c r="D142" s="16" t="s">
        <v>37</v>
      </c>
      <c r="E142" s="16" t="s">
        <v>32</v>
      </c>
      <c r="F142" s="17">
        <v>20000</v>
      </c>
      <c r="G142" s="17">
        <v>10959.199999999997</v>
      </c>
      <c r="H142" s="17">
        <v>6708.8200000000006</v>
      </c>
    </row>
    <row r="143" spans="2:8" ht="15" customHeight="1" x14ac:dyDescent="0.25">
      <c r="B143" s="16" t="s">
        <v>18</v>
      </c>
      <c r="C143" s="16" t="s">
        <v>42</v>
      </c>
      <c r="D143" s="16" t="s">
        <v>37</v>
      </c>
      <c r="E143" s="16" t="s">
        <v>32</v>
      </c>
      <c r="F143" s="17">
        <v>470000</v>
      </c>
      <c r="G143" s="17">
        <v>951514.50000000047</v>
      </c>
      <c r="H143" s="17"/>
    </row>
    <row r="144" spans="2:8" ht="15" customHeight="1" x14ac:dyDescent="0.25">
      <c r="B144" s="16" t="s">
        <v>16</v>
      </c>
      <c r="C144" s="16" t="s">
        <v>42</v>
      </c>
      <c r="D144" s="16" t="s">
        <v>37</v>
      </c>
      <c r="E144" s="16" t="s">
        <v>32</v>
      </c>
      <c r="F144" s="17">
        <v>15000</v>
      </c>
      <c r="G144" s="17">
        <v>3474.5</v>
      </c>
      <c r="H144" s="17">
        <v>4560.04</v>
      </c>
    </row>
    <row r="145" spans="2:8" ht="15" customHeight="1" x14ac:dyDescent="0.25">
      <c r="B145" s="16" t="s">
        <v>16</v>
      </c>
      <c r="C145" s="16" t="s">
        <v>42</v>
      </c>
      <c r="D145" s="16" t="s">
        <v>37</v>
      </c>
      <c r="E145" s="16" t="s">
        <v>32</v>
      </c>
      <c r="F145" s="17">
        <v>80769.230769230766</v>
      </c>
      <c r="G145" s="17">
        <v>68598.319999999992</v>
      </c>
      <c r="H145" s="17">
        <v>90991.380000000034</v>
      </c>
    </row>
    <row r="146" spans="2:8" ht="15" customHeight="1" x14ac:dyDescent="0.25">
      <c r="B146" s="16" t="s">
        <v>16</v>
      </c>
      <c r="C146" s="16" t="s">
        <v>42</v>
      </c>
      <c r="D146" s="16" t="s">
        <v>37</v>
      </c>
      <c r="E146" s="16" t="s">
        <v>32</v>
      </c>
      <c r="F146" s="17">
        <v>3800000</v>
      </c>
      <c r="G146" s="17">
        <v>3592017.2499999879</v>
      </c>
      <c r="H146" s="17">
        <v>3662514.610000011</v>
      </c>
    </row>
    <row r="147" spans="2:8" ht="15" customHeight="1" x14ac:dyDescent="0.25">
      <c r="B147" s="16" t="s">
        <v>16</v>
      </c>
      <c r="C147" s="16" t="s">
        <v>42</v>
      </c>
      <c r="D147" s="16" t="s">
        <v>37</v>
      </c>
      <c r="E147" s="16" t="s">
        <v>32</v>
      </c>
      <c r="F147" s="17">
        <v>0</v>
      </c>
      <c r="G147" s="17">
        <v>16142.149999999998</v>
      </c>
      <c r="H147" s="17">
        <v>93089.369999999937</v>
      </c>
    </row>
    <row r="148" spans="2:8" ht="15" customHeight="1" x14ac:dyDescent="0.25">
      <c r="B148" s="16" t="s">
        <v>16</v>
      </c>
      <c r="C148" s="16" t="s">
        <v>42</v>
      </c>
      <c r="D148" s="16" t="s">
        <v>37</v>
      </c>
      <c r="E148" s="16" t="s">
        <v>32</v>
      </c>
      <c r="F148" s="17">
        <v>2000</v>
      </c>
      <c r="G148" s="17">
        <v>0</v>
      </c>
      <c r="H148" s="17">
        <v>0</v>
      </c>
    </row>
    <row r="149" spans="2:8" ht="15" customHeight="1" x14ac:dyDescent="0.25">
      <c r="B149" s="16" t="s">
        <v>16</v>
      </c>
      <c r="C149" s="16" t="s">
        <v>42</v>
      </c>
      <c r="D149" s="16" t="s">
        <v>37</v>
      </c>
      <c r="E149" s="16" t="s">
        <v>32</v>
      </c>
      <c r="F149" s="17">
        <v>0</v>
      </c>
      <c r="G149" s="17">
        <v>4400</v>
      </c>
      <c r="H149" s="17">
        <v>10200</v>
      </c>
    </row>
    <row r="150" spans="2:8" ht="15" customHeight="1" x14ac:dyDescent="0.25">
      <c r="B150" s="16" t="s">
        <v>16</v>
      </c>
      <c r="C150" s="16" t="s">
        <v>42</v>
      </c>
      <c r="D150" s="16" t="s">
        <v>37</v>
      </c>
      <c r="E150" s="16" t="s">
        <v>32</v>
      </c>
      <c r="F150" s="17">
        <v>541431.92961864406</v>
      </c>
      <c r="G150" s="17">
        <v>3190</v>
      </c>
      <c r="H150" s="17">
        <v>861875</v>
      </c>
    </row>
    <row r="151" spans="2:8" ht="15" customHeight="1" x14ac:dyDescent="0.25">
      <c r="B151" s="16" t="s">
        <v>16</v>
      </c>
      <c r="C151" s="16" t="s">
        <v>42</v>
      </c>
      <c r="D151" s="16" t="s">
        <v>37</v>
      </c>
      <c r="E151" s="16" t="s">
        <v>32</v>
      </c>
      <c r="F151" s="17">
        <v>0</v>
      </c>
      <c r="G151" s="17">
        <v>6518.85</v>
      </c>
      <c r="H151" s="17">
        <v>16503.05</v>
      </c>
    </row>
    <row r="152" spans="2:8" ht="15" customHeight="1" x14ac:dyDescent="0.25">
      <c r="B152" s="16" t="s">
        <v>16</v>
      </c>
      <c r="C152" s="16" t="s">
        <v>42</v>
      </c>
      <c r="D152" s="16" t="s">
        <v>37</v>
      </c>
      <c r="E152" s="16" t="s">
        <v>32</v>
      </c>
      <c r="F152" s="17">
        <v>0</v>
      </c>
      <c r="G152" s="17">
        <v>916.66</v>
      </c>
      <c r="H152" s="17">
        <v>1108.5999999999999</v>
      </c>
    </row>
    <row r="153" spans="2:8" ht="15" customHeight="1" x14ac:dyDescent="0.25">
      <c r="B153" s="16" t="s">
        <v>16</v>
      </c>
      <c r="C153" s="16" t="s">
        <v>42</v>
      </c>
      <c r="D153" s="16" t="s">
        <v>37</v>
      </c>
      <c r="E153" s="16" t="s">
        <v>32</v>
      </c>
      <c r="F153" s="17">
        <v>1900</v>
      </c>
      <c r="G153" s="17">
        <v>994.81999999999994</v>
      </c>
      <c r="H153" s="17">
        <v>0</v>
      </c>
    </row>
    <row r="154" spans="2:8" ht="15" customHeight="1" x14ac:dyDescent="0.25">
      <c r="B154" s="16" t="s">
        <v>16</v>
      </c>
      <c r="C154" s="16" t="s">
        <v>42</v>
      </c>
      <c r="D154" s="16" t="s">
        <v>37</v>
      </c>
      <c r="E154" s="16" t="s">
        <v>32</v>
      </c>
      <c r="F154" s="17">
        <v>33950</v>
      </c>
      <c r="G154" s="17">
        <v>65288.319999999985</v>
      </c>
      <c r="H154" s="17">
        <v>31979.439999999999</v>
      </c>
    </row>
    <row r="155" spans="2:8" ht="15" customHeight="1" x14ac:dyDescent="0.25">
      <c r="B155" s="16" t="s">
        <v>16</v>
      </c>
      <c r="C155" s="16" t="s">
        <v>42</v>
      </c>
      <c r="D155" s="16" t="s">
        <v>37</v>
      </c>
      <c r="E155" s="16" t="s">
        <v>32</v>
      </c>
      <c r="F155" s="17">
        <v>22000</v>
      </c>
      <c r="G155" s="18">
        <v>24878.28000000001</v>
      </c>
      <c r="H155" s="18">
        <v>13777.61</v>
      </c>
    </row>
    <row r="156" spans="2:8" ht="15" customHeight="1" x14ac:dyDescent="0.25">
      <c r="B156" s="16" t="s">
        <v>16</v>
      </c>
      <c r="C156" s="16" t="s">
        <v>42</v>
      </c>
      <c r="D156" s="16" t="s">
        <v>37</v>
      </c>
      <c r="E156" s="16" t="s">
        <v>32</v>
      </c>
      <c r="F156" s="17">
        <v>177966</v>
      </c>
      <c r="G156" s="18">
        <v>88922.240000000005</v>
      </c>
      <c r="H156" s="18">
        <v>143234.23999999999</v>
      </c>
    </row>
    <row r="157" spans="2:8" ht="15" customHeight="1" x14ac:dyDescent="0.25">
      <c r="B157" s="16" t="s">
        <v>16</v>
      </c>
      <c r="C157" s="16" t="s">
        <v>42</v>
      </c>
      <c r="D157" s="16" t="s">
        <v>37</v>
      </c>
      <c r="E157" s="16" t="s">
        <v>32</v>
      </c>
      <c r="F157" s="17">
        <v>675351.9626280315</v>
      </c>
      <c r="G157" s="18">
        <v>683244.93</v>
      </c>
      <c r="H157" s="18">
        <v>708485.88</v>
      </c>
    </row>
    <row r="158" spans="2:8" ht="15" customHeight="1" x14ac:dyDescent="0.25">
      <c r="B158" s="16" t="s">
        <v>16</v>
      </c>
      <c r="C158" s="16" t="s">
        <v>42</v>
      </c>
      <c r="D158" s="16" t="s">
        <v>37</v>
      </c>
      <c r="E158" s="16" t="s">
        <v>32</v>
      </c>
      <c r="F158" s="17">
        <v>1020000</v>
      </c>
      <c r="G158" s="18">
        <v>670890.8900000006</v>
      </c>
      <c r="H158" s="18">
        <v>723527.59999999846</v>
      </c>
    </row>
    <row r="159" spans="2:8" ht="15" customHeight="1" x14ac:dyDescent="0.25">
      <c r="B159" s="16" t="s">
        <v>16</v>
      </c>
      <c r="C159" s="16" t="s">
        <v>42</v>
      </c>
      <c r="D159" s="16" t="s">
        <v>37</v>
      </c>
      <c r="E159" s="16" t="s">
        <v>32</v>
      </c>
      <c r="F159" s="17">
        <v>200223</v>
      </c>
      <c r="G159" s="18">
        <v>74999.89</v>
      </c>
      <c r="H159" s="18">
        <v>99745.99</v>
      </c>
    </row>
    <row r="160" spans="2:8" ht="15" customHeight="1" x14ac:dyDescent="0.25">
      <c r="B160" s="16" t="s">
        <v>24</v>
      </c>
      <c r="C160" s="16" t="s">
        <v>42</v>
      </c>
      <c r="D160" s="16" t="s">
        <v>37</v>
      </c>
      <c r="E160" s="16" t="s">
        <v>32</v>
      </c>
      <c r="F160" s="17">
        <v>665966.55186440644</v>
      </c>
      <c r="G160" s="17">
        <v>0</v>
      </c>
      <c r="H160" s="17">
        <v>36128</v>
      </c>
    </row>
    <row r="161" spans="2:8" ht="15" customHeight="1" x14ac:dyDescent="0.25">
      <c r="B161" s="16" t="s">
        <v>24</v>
      </c>
      <c r="C161" s="16" t="s">
        <v>42</v>
      </c>
      <c r="D161" s="16" t="s">
        <v>37</v>
      </c>
      <c r="E161" s="16" t="s">
        <v>32</v>
      </c>
      <c r="F161" s="17">
        <v>1000</v>
      </c>
      <c r="G161" s="17">
        <v>0</v>
      </c>
      <c r="H161" s="17">
        <v>398.35999999999996</v>
      </c>
    </row>
    <row r="162" spans="2:8" ht="15" customHeight="1" x14ac:dyDescent="0.25">
      <c r="B162" s="16" t="s">
        <v>24</v>
      </c>
      <c r="C162" s="16" t="s">
        <v>42</v>
      </c>
      <c r="D162" s="16" t="s">
        <v>37</v>
      </c>
      <c r="E162" s="16" t="s">
        <v>32</v>
      </c>
      <c r="F162" s="17">
        <v>0</v>
      </c>
      <c r="G162" s="17">
        <v>0</v>
      </c>
      <c r="H162" s="17">
        <v>1268.6500000000001</v>
      </c>
    </row>
    <row r="163" spans="2:8" ht="15" customHeight="1" x14ac:dyDescent="0.25">
      <c r="B163" s="16" t="s">
        <v>24</v>
      </c>
      <c r="C163" s="16" t="s">
        <v>42</v>
      </c>
      <c r="D163" s="16" t="s">
        <v>37</v>
      </c>
      <c r="E163" s="16" t="s">
        <v>32</v>
      </c>
      <c r="F163" s="17">
        <v>12000</v>
      </c>
      <c r="G163" s="17">
        <v>0</v>
      </c>
      <c r="H163" s="17"/>
    </row>
    <row r="164" spans="2:8" ht="15" customHeight="1" x14ac:dyDescent="0.25">
      <c r="B164" s="16" t="s">
        <v>24</v>
      </c>
      <c r="C164" s="16" t="s">
        <v>42</v>
      </c>
      <c r="D164" s="16" t="s">
        <v>37</v>
      </c>
      <c r="E164" s="16" t="s">
        <v>32</v>
      </c>
      <c r="F164" s="17">
        <v>546779</v>
      </c>
      <c r="G164" s="17">
        <v>59090.68</v>
      </c>
      <c r="H164" s="17">
        <v>477186.62000000005</v>
      </c>
    </row>
    <row r="165" spans="2:8" ht="15" customHeight="1" x14ac:dyDescent="0.25">
      <c r="B165" s="16" t="s">
        <v>24</v>
      </c>
      <c r="C165" s="16" t="s">
        <v>42</v>
      </c>
      <c r="D165" s="16" t="s">
        <v>37</v>
      </c>
      <c r="E165" s="16" t="s">
        <v>32</v>
      </c>
      <c r="F165" s="17">
        <v>0</v>
      </c>
      <c r="G165" s="17">
        <v>997.2</v>
      </c>
      <c r="H165" s="17">
        <v>0</v>
      </c>
    </row>
    <row r="166" spans="2:8" ht="15" customHeight="1" x14ac:dyDescent="0.25">
      <c r="B166" s="16" t="s">
        <v>24</v>
      </c>
      <c r="C166" s="16" t="s">
        <v>42</v>
      </c>
      <c r="D166" s="16" t="s">
        <v>37</v>
      </c>
      <c r="E166" s="16" t="s">
        <v>32</v>
      </c>
      <c r="F166" s="17">
        <v>0</v>
      </c>
      <c r="G166" s="17">
        <v>0</v>
      </c>
      <c r="H166" s="17">
        <v>5164</v>
      </c>
    </row>
    <row r="167" spans="2:8" ht="15" customHeight="1" x14ac:dyDescent="0.25">
      <c r="B167" s="16" t="s">
        <v>24</v>
      </c>
      <c r="C167" s="16" t="s">
        <v>42</v>
      </c>
      <c r="D167" s="16" t="s">
        <v>37</v>
      </c>
      <c r="E167" s="16" t="s">
        <v>32</v>
      </c>
      <c r="F167" s="17">
        <v>515649.45677966106</v>
      </c>
      <c r="G167" s="17">
        <v>232324</v>
      </c>
      <c r="H167" s="17">
        <v>62541.38</v>
      </c>
    </row>
    <row r="168" spans="2:8" ht="15" customHeight="1" x14ac:dyDescent="0.25">
      <c r="B168" s="16" t="s">
        <v>24</v>
      </c>
      <c r="C168" s="16" t="s">
        <v>42</v>
      </c>
      <c r="D168" s="16" t="s">
        <v>37</v>
      </c>
      <c r="E168" s="16" t="s">
        <v>32</v>
      </c>
      <c r="F168" s="17">
        <v>6440</v>
      </c>
      <c r="G168" s="17">
        <v>464.8</v>
      </c>
      <c r="H168" s="17">
        <v>2113.87</v>
      </c>
    </row>
    <row r="169" spans="2:8" ht="15" customHeight="1" x14ac:dyDescent="0.25">
      <c r="B169" s="16" t="s">
        <v>24</v>
      </c>
      <c r="C169" s="16" t="s">
        <v>42</v>
      </c>
      <c r="D169" s="16" t="s">
        <v>37</v>
      </c>
      <c r="E169" s="16" t="s">
        <v>32</v>
      </c>
      <c r="F169" s="17">
        <v>4600</v>
      </c>
      <c r="G169" s="17">
        <v>2549.04</v>
      </c>
      <c r="H169" s="17">
        <v>4011.2</v>
      </c>
    </row>
    <row r="170" spans="2:8" ht="15" customHeight="1" x14ac:dyDescent="0.25">
      <c r="B170" s="16" t="s">
        <v>24</v>
      </c>
      <c r="C170" s="16" t="s">
        <v>42</v>
      </c>
      <c r="D170" s="16" t="s">
        <v>37</v>
      </c>
      <c r="E170" s="16" t="s">
        <v>32</v>
      </c>
      <c r="F170" s="17">
        <v>0</v>
      </c>
      <c r="G170" s="17">
        <v>880.87</v>
      </c>
      <c r="H170" s="17">
        <v>0</v>
      </c>
    </row>
    <row r="171" spans="2:8" ht="15" customHeight="1" x14ac:dyDescent="0.25">
      <c r="B171" s="16" t="s">
        <v>24</v>
      </c>
      <c r="C171" s="16" t="s">
        <v>42</v>
      </c>
      <c r="D171" s="16" t="s">
        <v>37</v>
      </c>
      <c r="E171" s="16" t="s">
        <v>32</v>
      </c>
      <c r="F171" s="17">
        <v>0</v>
      </c>
      <c r="G171" s="17">
        <v>55400.009999999995</v>
      </c>
      <c r="H171" s="17">
        <v>5512.7300000000005</v>
      </c>
    </row>
    <row r="172" spans="2:8" ht="15" customHeight="1" x14ac:dyDescent="0.25">
      <c r="B172" s="16" t="s">
        <v>24</v>
      </c>
      <c r="C172" s="16" t="s">
        <v>42</v>
      </c>
      <c r="D172" s="16" t="s">
        <v>37</v>
      </c>
      <c r="E172" s="16" t="s">
        <v>32</v>
      </c>
      <c r="F172" s="17">
        <v>20000</v>
      </c>
      <c r="G172" s="17">
        <v>11708.34</v>
      </c>
      <c r="H172" s="17">
        <v>58671.480000000018</v>
      </c>
    </row>
    <row r="173" spans="2:8" ht="15" customHeight="1" x14ac:dyDescent="0.25">
      <c r="B173" s="16" t="s">
        <v>24</v>
      </c>
      <c r="C173" s="16" t="s">
        <v>42</v>
      </c>
      <c r="D173" s="16" t="s">
        <v>37</v>
      </c>
      <c r="E173" s="16" t="s">
        <v>32</v>
      </c>
      <c r="F173" s="17">
        <v>169492</v>
      </c>
      <c r="G173" s="17">
        <v>4692.24</v>
      </c>
      <c r="H173" s="17">
        <v>84308.49</v>
      </c>
    </row>
    <row r="174" spans="2:8" ht="15" customHeight="1" x14ac:dyDescent="0.25">
      <c r="B174" s="16" t="s">
        <v>24</v>
      </c>
      <c r="C174" s="16" t="s">
        <v>42</v>
      </c>
      <c r="D174" s="16" t="s">
        <v>37</v>
      </c>
      <c r="E174" s="16" t="s">
        <v>32</v>
      </c>
      <c r="F174" s="17">
        <v>0</v>
      </c>
      <c r="G174" s="17">
        <v>58887.289999999994</v>
      </c>
      <c r="H174" s="17">
        <v>3715.1200000000003</v>
      </c>
    </row>
    <row r="175" spans="2:8" ht="15" customHeight="1" x14ac:dyDescent="0.25">
      <c r="B175" s="16" t="s">
        <v>24</v>
      </c>
      <c r="C175" s="16" t="s">
        <v>42</v>
      </c>
      <c r="D175" s="16" t="s">
        <v>37</v>
      </c>
      <c r="E175" s="16" t="s">
        <v>32</v>
      </c>
      <c r="F175" s="17">
        <v>1000</v>
      </c>
      <c r="G175" s="17">
        <v>8190.5600000000013</v>
      </c>
      <c r="H175" s="17">
        <v>3138.5699999999997</v>
      </c>
    </row>
    <row r="176" spans="2:8" ht="15" customHeight="1" x14ac:dyDescent="0.25">
      <c r="B176" s="16" t="s">
        <v>24</v>
      </c>
      <c r="C176" s="16" t="s">
        <v>42</v>
      </c>
      <c r="D176" s="16" t="s">
        <v>37</v>
      </c>
      <c r="E176" s="16" t="s">
        <v>32</v>
      </c>
      <c r="F176" s="17">
        <v>2000</v>
      </c>
      <c r="G176" s="17">
        <v>0</v>
      </c>
      <c r="H176" s="17">
        <v>8188.5099999999993</v>
      </c>
    </row>
    <row r="177" spans="2:8" ht="15" customHeight="1" x14ac:dyDescent="0.25">
      <c r="B177" s="16" t="s">
        <v>23</v>
      </c>
      <c r="C177" s="16" t="s">
        <v>42</v>
      </c>
      <c r="D177" s="16" t="s">
        <v>37</v>
      </c>
      <c r="E177" s="16" t="s">
        <v>32</v>
      </c>
      <c r="F177" s="17">
        <v>0</v>
      </c>
      <c r="G177" s="17">
        <v>485</v>
      </c>
      <c r="H177" s="17">
        <v>920</v>
      </c>
    </row>
    <row r="178" spans="2:8" ht="15" customHeight="1" x14ac:dyDescent="0.25">
      <c r="B178" s="16" t="s">
        <v>23</v>
      </c>
      <c r="C178" s="16" t="s">
        <v>42</v>
      </c>
      <c r="D178" s="16" t="s">
        <v>37</v>
      </c>
      <c r="E178" s="16" t="s">
        <v>32</v>
      </c>
      <c r="F178" s="17">
        <v>0</v>
      </c>
      <c r="G178" s="17">
        <v>0</v>
      </c>
      <c r="H178" s="17">
        <v>1806.43</v>
      </c>
    </row>
    <row r="179" spans="2:8" ht="15" customHeight="1" x14ac:dyDescent="0.25">
      <c r="B179" s="16" t="s">
        <v>23</v>
      </c>
      <c r="C179" s="16" t="s">
        <v>42</v>
      </c>
      <c r="D179" s="16" t="s">
        <v>37</v>
      </c>
      <c r="E179" s="16" t="s">
        <v>32</v>
      </c>
      <c r="F179" s="17">
        <v>1000</v>
      </c>
      <c r="G179" s="17">
        <v>759.80000000000007</v>
      </c>
      <c r="H179" s="17">
        <v>266.10000000000002</v>
      </c>
    </row>
    <row r="180" spans="2:8" ht="15" customHeight="1" x14ac:dyDescent="0.25">
      <c r="B180" s="16" t="s">
        <v>23</v>
      </c>
      <c r="C180" s="16" t="s">
        <v>42</v>
      </c>
      <c r="D180" s="16" t="s">
        <v>37</v>
      </c>
      <c r="E180" s="16" t="s">
        <v>32</v>
      </c>
      <c r="F180" s="17">
        <v>80769.230769230766</v>
      </c>
      <c r="G180" s="17">
        <v>53950.049999999981</v>
      </c>
      <c r="H180" s="17">
        <v>60214.770000000026</v>
      </c>
    </row>
    <row r="181" spans="2:8" ht="15" customHeight="1" x14ac:dyDescent="0.25">
      <c r="B181" s="16" t="s">
        <v>23</v>
      </c>
      <c r="C181" s="16" t="s">
        <v>42</v>
      </c>
      <c r="D181" s="16" t="s">
        <v>37</v>
      </c>
      <c r="E181" s="16" t="s">
        <v>32</v>
      </c>
      <c r="F181" s="17">
        <v>15000</v>
      </c>
      <c r="G181" s="17">
        <v>364.02</v>
      </c>
      <c r="H181" s="17">
        <v>10455.620000000001</v>
      </c>
    </row>
    <row r="182" spans="2:8" ht="15" customHeight="1" x14ac:dyDescent="0.25">
      <c r="B182" s="16" t="s">
        <v>23</v>
      </c>
      <c r="C182" s="16" t="s">
        <v>42</v>
      </c>
      <c r="D182" s="16" t="s">
        <v>37</v>
      </c>
      <c r="E182" s="16" t="s">
        <v>32</v>
      </c>
      <c r="F182" s="17">
        <v>200000</v>
      </c>
      <c r="G182" s="17">
        <v>251003.68000000002</v>
      </c>
      <c r="H182" s="17">
        <v>232445.44999999998</v>
      </c>
    </row>
    <row r="183" spans="2:8" ht="15" customHeight="1" x14ac:dyDescent="0.25">
      <c r="B183" s="16" t="s">
        <v>23</v>
      </c>
      <c r="C183" s="16" t="s">
        <v>42</v>
      </c>
      <c r="D183" s="16" t="s">
        <v>37</v>
      </c>
      <c r="E183" s="16" t="s">
        <v>32</v>
      </c>
      <c r="F183" s="17">
        <v>0</v>
      </c>
      <c r="G183" s="17">
        <v>8835.8499999999985</v>
      </c>
      <c r="H183" s="17">
        <v>17912.86</v>
      </c>
    </row>
    <row r="184" spans="2:8" ht="15" customHeight="1" x14ac:dyDescent="0.25">
      <c r="B184" s="16" t="s">
        <v>23</v>
      </c>
      <c r="C184" s="16" t="s">
        <v>42</v>
      </c>
      <c r="D184" s="16" t="s">
        <v>37</v>
      </c>
      <c r="E184" s="16" t="s">
        <v>32</v>
      </c>
      <c r="F184" s="17">
        <v>0</v>
      </c>
      <c r="G184" s="17">
        <v>6188.7100000000009</v>
      </c>
      <c r="H184" s="17">
        <v>0</v>
      </c>
    </row>
    <row r="185" spans="2:8" ht="15" customHeight="1" x14ac:dyDescent="0.25">
      <c r="B185" s="16" t="s">
        <v>23</v>
      </c>
      <c r="C185" s="16" t="s">
        <v>42</v>
      </c>
      <c r="D185" s="16" t="s">
        <v>37</v>
      </c>
      <c r="E185" s="16" t="s">
        <v>32</v>
      </c>
      <c r="F185" s="17">
        <v>0</v>
      </c>
      <c r="G185" s="17">
        <v>89653.9</v>
      </c>
      <c r="H185" s="17">
        <v>408.5</v>
      </c>
    </row>
    <row r="186" spans="2:8" ht="15" customHeight="1" x14ac:dyDescent="0.25">
      <c r="B186" s="16" t="s">
        <v>23</v>
      </c>
      <c r="C186" s="16" t="s">
        <v>42</v>
      </c>
      <c r="D186" s="16" t="s">
        <v>37</v>
      </c>
      <c r="E186" s="16" t="s">
        <v>32</v>
      </c>
      <c r="F186" s="17">
        <v>6440</v>
      </c>
      <c r="G186" s="17">
        <v>2531.14</v>
      </c>
      <c r="H186" s="17">
        <v>7782.0399999999991</v>
      </c>
    </row>
    <row r="187" spans="2:8" ht="15" customHeight="1" x14ac:dyDescent="0.25">
      <c r="B187" s="16" t="s">
        <v>23</v>
      </c>
      <c r="C187" s="16" t="s">
        <v>42</v>
      </c>
      <c r="D187" s="16" t="s">
        <v>37</v>
      </c>
      <c r="E187" s="16" t="s">
        <v>32</v>
      </c>
      <c r="F187" s="17">
        <v>4600</v>
      </c>
      <c r="G187" s="17">
        <v>3080.95</v>
      </c>
      <c r="H187" s="17">
        <v>9460.91</v>
      </c>
    </row>
    <row r="188" spans="2:8" ht="15" customHeight="1" x14ac:dyDescent="0.25">
      <c r="B188" s="16" t="s">
        <v>23</v>
      </c>
      <c r="C188" s="16" t="s">
        <v>42</v>
      </c>
      <c r="D188" s="16" t="s">
        <v>37</v>
      </c>
      <c r="E188" s="16" t="s">
        <v>32</v>
      </c>
      <c r="F188" s="17">
        <v>0</v>
      </c>
      <c r="G188" s="17">
        <v>275.34000000000003</v>
      </c>
      <c r="H188" s="17">
        <v>0</v>
      </c>
    </row>
    <row r="189" spans="2:8" ht="15" customHeight="1" x14ac:dyDescent="0.25">
      <c r="B189" s="16" t="s">
        <v>23</v>
      </c>
      <c r="C189" s="16" t="s">
        <v>42</v>
      </c>
      <c r="D189" s="16" t="s">
        <v>37</v>
      </c>
      <c r="E189" s="16" t="s">
        <v>32</v>
      </c>
      <c r="F189" s="17">
        <v>0</v>
      </c>
      <c r="G189" s="17">
        <v>63025.759999999995</v>
      </c>
      <c r="H189" s="17">
        <v>37517.229999999996</v>
      </c>
    </row>
    <row r="190" spans="2:8" ht="15" customHeight="1" x14ac:dyDescent="0.25">
      <c r="B190" s="16" t="s">
        <v>23</v>
      </c>
      <c r="C190" s="16" t="s">
        <v>42</v>
      </c>
      <c r="D190" s="16" t="s">
        <v>37</v>
      </c>
      <c r="E190" s="16" t="s">
        <v>32</v>
      </c>
      <c r="F190" s="17">
        <v>25000</v>
      </c>
      <c r="G190" s="17">
        <v>18161.569999999992</v>
      </c>
      <c r="H190" s="17">
        <v>64648.73000000001</v>
      </c>
    </row>
    <row r="191" spans="2:8" ht="15" customHeight="1" x14ac:dyDescent="0.25">
      <c r="B191" s="16" t="s">
        <v>23</v>
      </c>
      <c r="C191" s="16" t="s">
        <v>42</v>
      </c>
      <c r="D191" s="16" t="s">
        <v>37</v>
      </c>
      <c r="E191" s="16" t="s">
        <v>32</v>
      </c>
      <c r="F191" s="17">
        <v>177966</v>
      </c>
      <c r="G191" s="17">
        <v>14729.699999999999</v>
      </c>
      <c r="H191" s="17">
        <v>86717.74</v>
      </c>
    </row>
    <row r="192" spans="2:8" ht="15" customHeight="1" x14ac:dyDescent="0.25">
      <c r="B192" s="16" t="s">
        <v>23</v>
      </c>
      <c r="C192" s="16" t="s">
        <v>42</v>
      </c>
      <c r="D192" s="16" t="s">
        <v>37</v>
      </c>
      <c r="E192" s="16" t="s">
        <v>32</v>
      </c>
      <c r="F192" s="17">
        <v>0</v>
      </c>
      <c r="G192" s="17">
        <v>84318.37000000001</v>
      </c>
      <c r="H192" s="17">
        <v>3875.4399999999996</v>
      </c>
    </row>
    <row r="193" spans="2:8" ht="15" customHeight="1" x14ac:dyDescent="0.25">
      <c r="B193" s="16" t="s">
        <v>23</v>
      </c>
      <c r="C193" s="16" t="s">
        <v>42</v>
      </c>
      <c r="D193" s="16" t="s">
        <v>37</v>
      </c>
      <c r="E193" s="16" t="s">
        <v>32</v>
      </c>
      <c r="F193" s="17">
        <v>1500</v>
      </c>
      <c r="G193" s="17">
        <v>1797.59</v>
      </c>
      <c r="H193" s="17">
        <v>4210.0700000000006</v>
      </c>
    </row>
    <row r="194" spans="2:8" ht="15" customHeight="1" x14ac:dyDescent="0.25">
      <c r="B194" s="16" t="s">
        <v>23</v>
      </c>
      <c r="C194" s="16" t="s">
        <v>42</v>
      </c>
      <c r="D194" s="16" t="s">
        <v>37</v>
      </c>
      <c r="E194" s="16" t="s">
        <v>32</v>
      </c>
      <c r="F194" s="17">
        <v>2000</v>
      </c>
      <c r="G194" s="17">
        <v>0</v>
      </c>
      <c r="H194" s="17">
        <v>53.57</v>
      </c>
    </row>
    <row r="195" spans="2:8" ht="15" customHeight="1" x14ac:dyDescent="0.25">
      <c r="B195" s="16" t="s">
        <v>23</v>
      </c>
      <c r="C195" s="16" t="s">
        <v>42</v>
      </c>
      <c r="D195" s="16" t="s">
        <v>37</v>
      </c>
      <c r="E195" s="16" t="s">
        <v>32</v>
      </c>
      <c r="F195" s="17">
        <v>0</v>
      </c>
      <c r="G195" s="17">
        <v>1248.22</v>
      </c>
      <c r="H195" s="17">
        <v>1203.8</v>
      </c>
    </row>
    <row r="196" spans="2:8" ht="15" customHeight="1" x14ac:dyDescent="0.25">
      <c r="B196" s="16" t="s">
        <v>22</v>
      </c>
      <c r="C196" s="16" t="s">
        <v>42</v>
      </c>
      <c r="D196" s="16" t="s">
        <v>37</v>
      </c>
      <c r="E196" s="16" t="s">
        <v>32</v>
      </c>
      <c r="F196" s="17">
        <v>15000</v>
      </c>
      <c r="G196" s="17">
        <v>16589.300000000003</v>
      </c>
      <c r="H196" s="17">
        <v>930.65</v>
      </c>
    </row>
    <row r="197" spans="2:8" ht="15" customHeight="1" x14ac:dyDescent="0.25">
      <c r="B197" s="16" t="s">
        <v>22</v>
      </c>
      <c r="C197" s="16" t="s">
        <v>42</v>
      </c>
      <c r="D197" s="16" t="s">
        <v>37</v>
      </c>
      <c r="E197" s="16" t="s">
        <v>32</v>
      </c>
      <c r="F197" s="17">
        <v>1230769.2307692308</v>
      </c>
      <c r="G197" s="17">
        <v>743243.31000000041</v>
      </c>
      <c r="H197" s="17">
        <v>711348.01000000036</v>
      </c>
    </row>
    <row r="198" spans="2:8" ht="15" customHeight="1" x14ac:dyDescent="0.25">
      <c r="B198" s="16" t="s">
        <v>22</v>
      </c>
      <c r="C198" s="16" t="s">
        <v>42</v>
      </c>
      <c r="D198" s="16" t="s">
        <v>37</v>
      </c>
      <c r="E198" s="16" t="s">
        <v>32</v>
      </c>
      <c r="F198" s="17">
        <v>7000</v>
      </c>
      <c r="G198" s="17">
        <v>4176.2099999999991</v>
      </c>
      <c r="H198" s="17">
        <v>1742.17</v>
      </c>
    </row>
    <row r="199" spans="2:8" ht="15" customHeight="1" x14ac:dyDescent="0.25">
      <c r="B199" s="16" t="s">
        <v>22</v>
      </c>
      <c r="C199" s="16" t="s">
        <v>42</v>
      </c>
      <c r="D199" s="16" t="s">
        <v>37</v>
      </c>
      <c r="E199" s="16" t="s">
        <v>32</v>
      </c>
      <c r="F199" s="17">
        <v>15000</v>
      </c>
      <c r="G199" s="17">
        <v>0</v>
      </c>
      <c r="H199" s="17"/>
    </row>
    <row r="200" spans="2:8" ht="15" customHeight="1" x14ac:dyDescent="0.25">
      <c r="B200" s="16" t="s">
        <v>22</v>
      </c>
      <c r="C200" s="16" t="s">
        <v>42</v>
      </c>
      <c r="D200" s="16" t="s">
        <v>37</v>
      </c>
      <c r="E200" s="16" t="s">
        <v>32</v>
      </c>
      <c r="F200" s="17">
        <v>185000</v>
      </c>
      <c r="G200" s="17">
        <v>190089.73000000016</v>
      </c>
      <c r="H200" s="17">
        <v>328698.90999999974</v>
      </c>
    </row>
    <row r="201" spans="2:8" ht="15" customHeight="1" x14ac:dyDescent="0.25">
      <c r="B201" s="16" t="s">
        <v>22</v>
      </c>
      <c r="C201" s="16" t="s">
        <v>42</v>
      </c>
      <c r="D201" s="16" t="s">
        <v>37</v>
      </c>
      <c r="E201" s="16" t="s">
        <v>32</v>
      </c>
      <c r="F201" s="17">
        <v>0</v>
      </c>
      <c r="G201" s="17">
        <v>1610.51</v>
      </c>
      <c r="H201" s="17">
        <v>0</v>
      </c>
    </row>
    <row r="202" spans="2:8" ht="15" customHeight="1" x14ac:dyDescent="0.25">
      <c r="B202" s="16" t="s">
        <v>22</v>
      </c>
      <c r="C202" s="16" t="s">
        <v>42</v>
      </c>
      <c r="D202" s="16" t="s">
        <v>37</v>
      </c>
      <c r="E202" s="16" t="s">
        <v>32</v>
      </c>
      <c r="F202" s="17">
        <v>70000</v>
      </c>
      <c r="G202" s="17">
        <v>52135.409999999982</v>
      </c>
      <c r="H202" s="17">
        <v>21129.42</v>
      </c>
    </row>
    <row r="203" spans="2:8" ht="15" customHeight="1" x14ac:dyDescent="0.25">
      <c r="B203" s="16" t="s">
        <v>22</v>
      </c>
      <c r="C203" s="16" t="s">
        <v>42</v>
      </c>
      <c r="D203" s="16" t="s">
        <v>37</v>
      </c>
      <c r="E203" s="16" t="s">
        <v>32</v>
      </c>
      <c r="F203" s="17">
        <v>828000</v>
      </c>
      <c r="G203" s="17">
        <v>636738.84000000055</v>
      </c>
      <c r="H203" s="17">
        <v>796825.22999999963</v>
      </c>
    </row>
    <row r="204" spans="2:8" ht="15" customHeight="1" x14ac:dyDescent="0.25">
      <c r="B204" s="16" t="s">
        <v>22</v>
      </c>
      <c r="C204" s="16" t="s">
        <v>42</v>
      </c>
      <c r="D204" s="16" t="s">
        <v>37</v>
      </c>
      <c r="E204" s="16" t="s">
        <v>32</v>
      </c>
      <c r="F204" s="17">
        <v>276000</v>
      </c>
      <c r="G204" s="17">
        <v>165270.93000000005</v>
      </c>
      <c r="H204" s="17">
        <v>170045.60000000009</v>
      </c>
    </row>
    <row r="205" spans="2:8" ht="15" customHeight="1" x14ac:dyDescent="0.25">
      <c r="B205" s="16" t="s">
        <v>22</v>
      </c>
      <c r="C205" s="16" t="s">
        <v>42</v>
      </c>
      <c r="D205" s="16" t="s">
        <v>37</v>
      </c>
      <c r="E205" s="16" t="s">
        <v>32</v>
      </c>
      <c r="F205" s="17">
        <v>1380000</v>
      </c>
      <c r="G205" s="17">
        <v>780476.29000000039</v>
      </c>
      <c r="H205" s="17">
        <v>1265957.8199999987</v>
      </c>
    </row>
    <row r="206" spans="2:8" ht="15" customHeight="1" x14ac:dyDescent="0.25">
      <c r="B206" s="16" t="s">
        <v>22</v>
      </c>
      <c r="C206" s="16" t="s">
        <v>42</v>
      </c>
      <c r="D206" s="16" t="s">
        <v>37</v>
      </c>
      <c r="E206" s="16" t="s">
        <v>32</v>
      </c>
      <c r="F206" s="17">
        <v>498123.00449491531</v>
      </c>
      <c r="G206" s="17">
        <v>79363.740000000005</v>
      </c>
      <c r="H206" s="17">
        <v>159910</v>
      </c>
    </row>
    <row r="207" spans="2:8" ht="15" customHeight="1" x14ac:dyDescent="0.25">
      <c r="B207" s="16" t="s">
        <v>22</v>
      </c>
      <c r="C207" s="16" t="s">
        <v>42</v>
      </c>
      <c r="D207" s="16" t="s">
        <v>37</v>
      </c>
      <c r="E207" s="16" t="s">
        <v>32</v>
      </c>
      <c r="F207" s="17">
        <v>1164000</v>
      </c>
      <c r="G207" s="17">
        <v>619904.22999999952</v>
      </c>
      <c r="H207" s="17">
        <v>831024.33000000054</v>
      </c>
    </row>
    <row r="208" spans="2:8" ht="15" customHeight="1" x14ac:dyDescent="0.25">
      <c r="B208" s="16" t="s">
        <v>22</v>
      </c>
      <c r="C208" s="16" t="s">
        <v>42</v>
      </c>
      <c r="D208" s="16" t="s">
        <v>37</v>
      </c>
      <c r="E208" s="16" t="s">
        <v>32</v>
      </c>
      <c r="F208" s="17">
        <v>1100000</v>
      </c>
      <c r="G208" s="17">
        <v>645138.50000000023</v>
      </c>
      <c r="H208" s="17">
        <v>939251.40999999875</v>
      </c>
    </row>
    <row r="209" spans="2:8" ht="15" customHeight="1" x14ac:dyDescent="0.25">
      <c r="B209" s="16" t="s">
        <v>22</v>
      </c>
      <c r="C209" s="16" t="s">
        <v>42</v>
      </c>
      <c r="D209" s="16" t="s">
        <v>37</v>
      </c>
      <c r="E209" s="16" t="s">
        <v>32</v>
      </c>
      <c r="F209" s="17">
        <v>21000</v>
      </c>
      <c r="G209" s="17">
        <v>0</v>
      </c>
      <c r="H209" s="17">
        <v>930.27</v>
      </c>
    </row>
    <row r="210" spans="2:8" ht="15" customHeight="1" x14ac:dyDescent="0.25">
      <c r="B210" s="16" t="s">
        <v>22</v>
      </c>
      <c r="C210" s="16" t="s">
        <v>42</v>
      </c>
      <c r="D210" s="16" t="s">
        <v>37</v>
      </c>
      <c r="E210" s="16" t="s">
        <v>32</v>
      </c>
      <c r="F210" s="17">
        <v>0</v>
      </c>
      <c r="G210" s="17">
        <v>8510</v>
      </c>
      <c r="H210" s="17">
        <v>9270.56</v>
      </c>
    </row>
    <row r="211" spans="2:8" ht="15" customHeight="1" x14ac:dyDescent="0.25">
      <c r="B211" s="16" t="s">
        <v>22</v>
      </c>
      <c r="C211" s="16" t="s">
        <v>42</v>
      </c>
      <c r="D211" s="16" t="s">
        <v>37</v>
      </c>
      <c r="E211" s="16" t="s">
        <v>32</v>
      </c>
      <c r="F211" s="17">
        <v>144444.44444444444</v>
      </c>
      <c r="G211" s="17">
        <v>1094288.3599999999</v>
      </c>
      <c r="H211" s="17">
        <v>16838.09</v>
      </c>
    </row>
    <row r="212" spans="2:8" ht="15" customHeight="1" x14ac:dyDescent="0.25">
      <c r="B212" s="16" t="s">
        <v>22</v>
      </c>
      <c r="C212" s="16" t="s">
        <v>42</v>
      </c>
      <c r="D212" s="16" t="s">
        <v>37</v>
      </c>
      <c r="E212" s="16" t="s">
        <v>32</v>
      </c>
      <c r="F212" s="17">
        <v>20000</v>
      </c>
      <c r="G212" s="17">
        <v>18757.27</v>
      </c>
      <c r="H212" s="17">
        <v>25033.85</v>
      </c>
    </row>
    <row r="213" spans="2:8" ht="15" customHeight="1" x14ac:dyDescent="0.25">
      <c r="B213" s="16" t="s">
        <v>17</v>
      </c>
      <c r="C213" s="16" t="s">
        <v>43</v>
      </c>
      <c r="D213" s="16" t="s">
        <v>38</v>
      </c>
      <c r="E213" s="16" t="s">
        <v>33</v>
      </c>
      <c r="F213" s="17">
        <v>0</v>
      </c>
      <c r="G213" s="17">
        <v>0</v>
      </c>
      <c r="H213" s="17">
        <v>458.33</v>
      </c>
    </row>
    <row r="214" spans="2:8" ht="15" customHeight="1" x14ac:dyDescent="0.25">
      <c r="B214" s="16" t="s">
        <v>17</v>
      </c>
      <c r="C214" s="16" t="s">
        <v>43</v>
      </c>
      <c r="D214" s="16" t="s">
        <v>38</v>
      </c>
      <c r="E214" s="16" t="s">
        <v>33</v>
      </c>
      <c r="F214" s="17">
        <v>45769.230769230766</v>
      </c>
      <c r="G214" s="17">
        <v>58213.61000000003</v>
      </c>
      <c r="H214" s="17">
        <v>86736.92</v>
      </c>
    </row>
    <row r="215" spans="2:8" ht="15" customHeight="1" x14ac:dyDescent="0.25">
      <c r="B215" s="16" t="s">
        <v>17</v>
      </c>
      <c r="C215" s="16" t="s">
        <v>43</v>
      </c>
      <c r="D215" s="16" t="s">
        <v>38</v>
      </c>
      <c r="E215" s="16" t="s">
        <v>33</v>
      </c>
      <c r="F215" s="17">
        <v>65769.230769230766</v>
      </c>
      <c r="G215" s="17">
        <v>90094.460000000036</v>
      </c>
      <c r="H215" s="17">
        <v>132252.41</v>
      </c>
    </row>
    <row r="216" spans="2:8" ht="15" customHeight="1" x14ac:dyDescent="0.25">
      <c r="B216" s="16" t="s">
        <v>17</v>
      </c>
      <c r="C216" s="16" t="s">
        <v>43</v>
      </c>
      <c r="D216" s="16" t="s">
        <v>38</v>
      </c>
      <c r="E216" s="16" t="s">
        <v>33</v>
      </c>
      <c r="F216" s="17">
        <v>12000</v>
      </c>
      <c r="G216" s="17">
        <v>7171.2199999999993</v>
      </c>
      <c r="H216" s="17">
        <v>18820.88</v>
      </c>
    </row>
    <row r="217" spans="2:8" ht="15" customHeight="1" x14ac:dyDescent="0.25">
      <c r="B217" s="16" t="s">
        <v>17</v>
      </c>
      <c r="C217" s="16" t="s">
        <v>43</v>
      </c>
      <c r="D217" s="16" t="s">
        <v>38</v>
      </c>
      <c r="E217" s="16" t="s">
        <v>33</v>
      </c>
      <c r="F217" s="17">
        <v>492101</v>
      </c>
      <c r="G217" s="17">
        <v>362013.8</v>
      </c>
      <c r="H217" s="17">
        <v>225439.31</v>
      </c>
    </row>
    <row r="218" spans="2:8" ht="15" customHeight="1" x14ac:dyDescent="0.25">
      <c r="B218" s="16" t="s">
        <v>17</v>
      </c>
      <c r="C218" s="16" t="s">
        <v>43</v>
      </c>
      <c r="D218" s="16" t="s">
        <v>38</v>
      </c>
      <c r="E218" s="16" t="s">
        <v>33</v>
      </c>
      <c r="F218" s="17">
        <v>0</v>
      </c>
      <c r="G218" s="17">
        <v>2961.86</v>
      </c>
      <c r="H218" s="17">
        <v>10646.289999999995</v>
      </c>
    </row>
    <row r="219" spans="2:8" ht="15" customHeight="1" x14ac:dyDescent="0.25">
      <c r="B219" s="16" t="s">
        <v>17</v>
      </c>
      <c r="C219" s="16" t="s">
        <v>43</v>
      </c>
      <c r="D219" s="16" t="s">
        <v>38</v>
      </c>
      <c r="E219" s="16" t="s">
        <v>33</v>
      </c>
      <c r="F219" s="17">
        <v>0</v>
      </c>
      <c r="G219" s="17">
        <v>995.2</v>
      </c>
      <c r="H219" s="17">
        <v>7117.55</v>
      </c>
    </row>
    <row r="220" spans="2:8" ht="15" customHeight="1" x14ac:dyDescent="0.25">
      <c r="B220" s="16" t="s">
        <v>17</v>
      </c>
      <c r="C220" s="16" t="s">
        <v>43</v>
      </c>
      <c r="D220" s="16" t="s">
        <v>38</v>
      </c>
      <c r="E220" s="16" t="s">
        <v>33</v>
      </c>
      <c r="F220" s="17">
        <v>464084.51110169489</v>
      </c>
      <c r="G220" s="17">
        <v>2195760</v>
      </c>
      <c r="H220" s="17">
        <v>670300</v>
      </c>
    </row>
    <row r="221" spans="2:8" ht="15" customHeight="1" x14ac:dyDescent="0.25">
      <c r="B221" s="16" t="s">
        <v>17</v>
      </c>
      <c r="C221" s="16" t="s">
        <v>43</v>
      </c>
      <c r="D221" s="16" t="s">
        <v>38</v>
      </c>
      <c r="E221" s="16" t="s">
        <v>33</v>
      </c>
      <c r="F221" s="17">
        <v>0</v>
      </c>
      <c r="G221" s="17">
        <v>19555.870000000003</v>
      </c>
      <c r="H221" s="17">
        <v>57908.11</v>
      </c>
    </row>
    <row r="222" spans="2:8" ht="15" customHeight="1" x14ac:dyDescent="0.25">
      <c r="B222" s="16" t="s">
        <v>17</v>
      </c>
      <c r="C222" s="16" t="s">
        <v>43</v>
      </c>
      <c r="D222" s="16" t="s">
        <v>38</v>
      </c>
      <c r="E222" s="16" t="s">
        <v>33</v>
      </c>
      <c r="F222" s="17">
        <v>426962.57528135594</v>
      </c>
      <c r="G222" s="17">
        <v>250295.77</v>
      </c>
      <c r="H222" s="17">
        <v>435432.54</v>
      </c>
    </row>
    <row r="223" spans="2:8" ht="15" customHeight="1" x14ac:dyDescent="0.25">
      <c r="B223" s="16" t="s">
        <v>17</v>
      </c>
      <c r="C223" s="16" t="s">
        <v>43</v>
      </c>
      <c r="D223" s="16" t="s">
        <v>38</v>
      </c>
      <c r="E223" s="16" t="s">
        <v>33</v>
      </c>
      <c r="F223" s="17">
        <v>0</v>
      </c>
      <c r="G223" s="17">
        <v>0</v>
      </c>
      <c r="H223" s="17">
        <v>472.22</v>
      </c>
    </row>
    <row r="224" spans="2:8" ht="15" customHeight="1" x14ac:dyDescent="0.25">
      <c r="B224" s="16" t="s">
        <v>17</v>
      </c>
      <c r="C224" s="16" t="s">
        <v>43</v>
      </c>
      <c r="D224" s="16" t="s">
        <v>38</v>
      </c>
      <c r="E224" s="16" t="s">
        <v>33</v>
      </c>
      <c r="F224" s="17">
        <v>43650</v>
      </c>
      <c r="G224" s="17">
        <v>30442.17000000002</v>
      </c>
      <c r="H224" s="17">
        <v>32170.98000000001</v>
      </c>
    </row>
    <row r="225" spans="2:8" ht="15" customHeight="1" x14ac:dyDescent="0.25">
      <c r="B225" s="16" t="s">
        <v>17</v>
      </c>
      <c r="C225" s="16" t="s">
        <v>43</v>
      </c>
      <c r="D225" s="16" t="s">
        <v>38</v>
      </c>
      <c r="E225" s="16" t="s">
        <v>33</v>
      </c>
      <c r="F225" s="17">
        <v>39500</v>
      </c>
      <c r="G225" s="17">
        <v>43667.960000000006</v>
      </c>
      <c r="H225" s="17">
        <v>7102.8899999999994</v>
      </c>
    </row>
    <row r="226" spans="2:8" ht="15" customHeight="1" x14ac:dyDescent="0.25">
      <c r="B226" s="16" t="s">
        <v>17</v>
      </c>
      <c r="C226" s="16" t="s">
        <v>43</v>
      </c>
      <c r="D226" s="16" t="s">
        <v>38</v>
      </c>
      <c r="E226" s="16" t="s">
        <v>33</v>
      </c>
      <c r="F226" s="17">
        <v>2044444.4444444445</v>
      </c>
      <c r="G226" s="17">
        <v>1804436.3599999952</v>
      </c>
      <c r="H226" s="17">
        <v>1981200.9199999955</v>
      </c>
    </row>
    <row r="227" spans="2:8" ht="15" customHeight="1" x14ac:dyDescent="0.25">
      <c r="B227" s="16" t="s">
        <v>17</v>
      </c>
      <c r="C227" s="16" t="s">
        <v>43</v>
      </c>
      <c r="D227" s="16" t="s">
        <v>38</v>
      </c>
      <c r="E227" s="16" t="s">
        <v>33</v>
      </c>
      <c r="F227" s="17">
        <v>0</v>
      </c>
      <c r="G227" s="17">
        <v>180454.09000000008</v>
      </c>
      <c r="H227" s="17">
        <v>45375.3</v>
      </c>
    </row>
    <row r="228" spans="2:8" ht="15" customHeight="1" x14ac:dyDescent="0.25">
      <c r="B228" s="16" t="s">
        <v>17</v>
      </c>
      <c r="C228" s="16" t="s">
        <v>43</v>
      </c>
      <c r="D228" s="16" t="s">
        <v>38</v>
      </c>
      <c r="E228" s="16" t="s">
        <v>33</v>
      </c>
      <c r="F228" s="17">
        <v>20000</v>
      </c>
      <c r="G228" s="17">
        <v>10388.569999999996</v>
      </c>
      <c r="H228" s="17">
        <v>14982.09</v>
      </c>
    </row>
    <row r="229" spans="2:8" ht="15" customHeight="1" x14ac:dyDescent="0.25">
      <c r="B229" s="16" t="s">
        <v>17</v>
      </c>
      <c r="C229" s="16" t="s">
        <v>43</v>
      </c>
      <c r="D229" s="16" t="s">
        <v>38</v>
      </c>
      <c r="E229" s="16" t="s">
        <v>33</v>
      </c>
      <c r="F229" s="17">
        <v>0</v>
      </c>
      <c r="G229" s="17">
        <v>1248.22</v>
      </c>
      <c r="H229" s="17"/>
    </row>
    <row r="230" spans="2:8" ht="15" customHeight="1" x14ac:dyDescent="0.25">
      <c r="B230" s="16" t="s">
        <v>21</v>
      </c>
      <c r="C230" s="16" t="s">
        <v>43</v>
      </c>
      <c r="D230" s="16" t="s">
        <v>38</v>
      </c>
      <c r="E230" s="16" t="s">
        <v>33</v>
      </c>
      <c r="F230" s="17">
        <v>699264.87945762672</v>
      </c>
      <c r="G230" s="17">
        <v>66374.399999999994</v>
      </c>
      <c r="H230" s="17">
        <v>1637492</v>
      </c>
    </row>
    <row r="231" spans="2:8" ht="15" customHeight="1" x14ac:dyDescent="0.25">
      <c r="B231" s="16" t="s">
        <v>21</v>
      </c>
      <c r="C231" s="16" t="s">
        <v>43</v>
      </c>
      <c r="D231" s="16" t="s">
        <v>38</v>
      </c>
      <c r="E231" s="16" t="s">
        <v>33</v>
      </c>
      <c r="F231" s="17">
        <v>1000</v>
      </c>
      <c r="G231" s="17">
        <v>54.29</v>
      </c>
      <c r="H231" s="17">
        <v>1179.21</v>
      </c>
    </row>
    <row r="232" spans="2:8" ht="15" customHeight="1" x14ac:dyDescent="0.25">
      <c r="B232" s="16" t="s">
        <v>21</v>
      </c>
      <c r="C232" s="16" t="s">
        <v>43</v>
      </c>
      <c r="D232" s="16" t="s">
        <v>38</v>
      </c>
      <c r="E232" s="16" t="s">
        <v>33</v>
      </c>
      <c r="F232" s="17">
        <v>0</v>
      </c>
      <c r="G232" s="17">
        <v>1528.8500000000001</v>
      </c>
      <c r="H232" s="17">
        <v>1052.3</v>
      </c>
    </row>
    <row r="233" spans="2:8" ht="15" customHeight="1" x14ac:dyDescent="0.25">
      <c r="B233" s="16" t="s">
        <v>21</v>
      </c>
      <c r="C233" s="16" t="s">
        <v>43</v>
      </c>
      <c r="D233" s="16" t="s">
        <v>38</v>
      </c>
      <c r="E233" s="16" t="s">
        <v>33</v>
      </c>
      <c r="F233" s="17">
        <v>15000</v>
      </c>
      <c r="G233" s="17">
        <v>0</v>
      </c>
      <c r="H233" s="17">
        <v>7120.7799999999988</v>
      </c>
    </row>
    <row r="234" spans="2:8" ht="15" customHeight="1" x14ac:dyDescent="0.25">
      <c r="B234" s="16" t="s">
        <v>21</v>
      </c>
      <c r="C234" s="16" t="s">
        <v>43</v>
      </c>
      <c r="D234" s="16" t="s">
        <v>38</v>
      </c>
      <c r="E234" s="16" t="s">
        <v>33</v>
      </c>
      <c r="F234" s="17">
        <v>205000</v>
      </c>
      <c r="G234" s="17">
        <v>190214.18000000028</v>
      </c>
      <c r="H234" s="17">
        <v>217135.89999999994</v>
      </c>
    </row>
    <row r="235" spans="2:8" ht="15" customHeight="1" x14ac:dyDescent="0.25">
      <c r="B235" s="16" t="s">
        <v>21</v>
      </c>
      <c r="C235" s="16" t="s">
        <v>43</v>
      </c>
      <c r="D235" s="16" t="s">
        <v>38</v>
      </c>
      <c r="E235" s="16" t="s">
        <v>33</v>
      </c>
      <c r="F235" s="17">
        <v>3000</v>
      </c>
      <c r="G235" s="17">
        <v>2756.58</v>
      </c>
      <c r="H235" s="17">
        <v>9619.2099999999991</v>
      </c>
    </row>
    <row r="236" spans="2:8" ht="15" customHeight="1" x14ac:dyDescent="0.25">
      <c r="B236" s="16" t="s">
        <v>21</v>
      </c>
      <c r="C236" s="16" t="s">
        <v>43</v>
      </c>
      <c r="D236" s="16" t="s">
        <v>38</v>
      </c>
      <c r="E236" s="16" t="s">
        <v>33</v>
      </c>
      <c r="F236" s="17">
        <v>0</v>
      </c>
      <c r="G236" s="17">
        <v>-4400</v>
      </c>
      <c r="H236" s="17">
        <v>0</v>
      </c>
    </row>
    <row r="237" spans="2:8" ht="15" customHeight="1" x14ac:dyDescent="0.25">
      <c r="B237" s="16" t="s">
        <v>21</v>
      </c>
      <c r="C237" s="16" t="s">
        <v>43</v>
      </c>
      <c r="D237" s="16" t="s">
        <v>38</v>
      </c>
      <c r="E237" s="16" t="s">
        <v>33</v>
      </c>
      <c r="F237" s="17">
        <v>276000</v>
      </c>
      <c r="G237" s="17">
        <v>202112.19000000009</v>
      </c>
      <c r="H237" s="17">
        <v>124870.45000000006</v>
      </c>
    </row>
    <row r="238" spans="2:8" ht="15" customHeight="1" x14ac:dyDescent="0.25">
      <c r="B238" s="16" t="s">
        <v>21</v>
      </c>
      <c r="C238" s="16" t="s">
        <v>43</v>
      </c>
      <c r="D238" s="16" t="s">
        <v>38</v>
      </c>
      <c r="E238" s="16" t="s">
        <v>33</v>
      </c>
      <c r="F238" s="17">
        <v>1196000</v>
      </c>
      <c r="G238" s="17">
        <v>730521.62000000011</v>
      </c>
      <c r="H238" s="17">
        <v>1062832.4900000005</v>
      </c>
    </row>
    <row r="239" spans="2:8" ht="15" customHeight="1" x14ac:dyDescent="0.25">
      <c r="B239" s="16" t="s">
        <v>21</v>
      </c>
      <c r="C239" s="16" t="s">
        <v>43</v>
      </c>
      <c r="D239" s="16" t="s">
        <v>38</v>
      </c>
      <c r="E239" s="16" t="s">
        <v>33</v>
      </c>
      <c r="F239" s="17">
        <v>4600</v>
      </c>
      <c r="G239" s="17">
        <v>3418.2</v>
      </c>
      <c r="H239" s="17">
        <v>3291.8199999999997</v>
      </c>
    </row>
    <row r="240" spans="2:8" ht="15" customHeight="1" x14ac:dyDescent="0.25">
      <c r="B240" s="16" t="s">
        <v>21</v>
      </c>
      <c r="C240" s="16" t="s">
        <v>43</v>
      </c>
      <c r="D240" s="16" t="s">
        <v>38</v>
      </c>
      <c r="E240" s="16" t="s">
        <v>33</v>
      </c>
      <c r="F240" s="17">
        <v>0</v>
      </c>
      <c r="G240" s="17">
        <v>0</v>
      </c>
      <c r="H240" s="17">
        <v>64992</v>
      </c>
    </row>
    <row r="241" spans="2:8" ht="15" customHeight="1" x14ac:dyDescent="0.25">
      <c r="B241" s="16" t="s">
        <v>21</v>
      </c>
      <c r="C241" s="16" t="s">
        <v>43</v>
      </c>
      <c r="D241" s="16" t="s">
        <v>38</v>
      </c>
      <c r="E241" s="16" t="s">
        <v>33</v>
      </c>
      <c r="F241" s="17">
        <v>0</v>
      </c>
      <c r="G241" s="17">
        <v>8385.94</v>
      </c>
      <c r="H241" s="17">
        <v>4403.12</v>
      </c>
    </row>
    <row r="242" spans="2:8" ht="15" customHeight="1" x14ac:dyDescent="0.25">
      <c r="B242" s="16" t="s">
        <v>21</v>
      </c>
      <c r="C242" s="16" t="s">
        <v>43</v>
      </c>
      <c r="D242" s="16" t="s">
        <v>38</v>
      </c>
      <c r="E242" s="16" t="s">
        <v>33</v>
      </c>
      <c r="F242" s="17">
        <v>25000</v>
      </c>
      <c r="G242" s="17">
        <v>26362.04</v>
      </c>
      <c r="H242" s="17">
        <v>21246.17</v>
      </c>
    </row>
    <row r="243" spans="2:8" ht="15" customHeight="1" x14ac:dyDescent="0.25">
      <c r="B243" s="16" t="s">
        <v>21</v>
      </c>
      <c r="C243" s="16" t="s">
        <v>43</v>
      </c>
      <c r="D243" s="16" t="s">
        <v>38</v>
      </c>
      <c r="E243" s="16" t="s">
        <v>33</v>
      </c>
      <c r="F243" s="17">
        <v>177966</v>
      </c>
      <c r="G243" s="17">
        <v>91979.450000000012</v>
      </c>
      <c r="H243" s="17">
        <v>70063.17</v>
      </c>
    </row>
    <row r="244" spans="2:8" ht="15" customHeight="1" x14ac:dyDescent="0.25">
      <c r="B244" s="16" t="s">
        <v>21</v>
      </c>
      <c r="C244" s="16" t="s">
        <v>43</v>
      </c>
      <c r="D244" s="16" t="s">
        <v>38</v>
      </c>
      <c r="E244" s="16" t="s">
        <v>33</v>
      </c>
      <c r="F244" s="17">
        <v>644444.4444444445</v>
      </c>
      <c r="G244" s="17">
        <v>1002376.5899999987</v>
      </c>
      <c r="H244" s="17">
        <v>643654.40000000026</v>
      </c>
    </row>
    <row r="245" spans="2:8" ht="15" customHeight="1" x14ac:dyDescent="0.25">
      <c r="B245" s="16" t="s">
        <v>21</v>
      </c>
      <c r="C245" s="16" t="s">
        <v>43</v>
      </c>
      <c r="D245" s="16" t="s">
        <v>38</v>
      </c>
      <c r="E245" s="16" t="s">
        <v>33</v>
      </c>
      <c r="F245" s="17">
        <v>2000</v>
      </c>
      <c r="G245" s="17">
        <v>2395.06</v>
      </c>
      <c r="H245" s="17">
        <v>2319.46</v>
      </c>
    </row>
    <row r="246" spans="2:8" ht="15" customHeight="1" x14ac:dyDescent="0.25">
      <c r="B246" s="16" t="s">
        <v>21</v>
      </c>
      <c r="C246" s="16" t="s">
        <v>43</v>
      </c>
      <c r="D246" s="16" t="s">
        <v>38</v>
      </c>
      <c r="E246" s="16" t="s">
        <v>33</v>
      </c>
      <c r="F246" s="17">
        <v>5000</v>
      </c>
      <c r="G246" s="17">
        <v>211.06</v>
      </c>
      <c r="H246" s="17">
        <v>2635.52</v>
      </c>
    </row>
    <row r="247" spans="2:8" ht="15" customHeight="1" x14ac:dyDescent="0.25">
      <c r="B247" s="16" t="s">
        <v>25</v>
      </c>
      <c r="C247" s="16" t="s">
        <v>43</v>
      </c>
      <c r="D247" s="16" t="s">
        <v>38</v>
      </c>
      <c r="E247" s="16" t="s">
        <v>33</v>
      </c>
      <c r="F247" s="17">
        <v>599369.89667796588</v>
      </c>
      <c r="G247" s="17">
        <v>16589.300000000003</v>
      </c>
      <c r="H247" s="17">
        <v>702182</v>
      </c>
    </row>
    <row r="248" spans="2:8" ht="15" customHeight="1" x14ac:dyDescent="0.25">
      <c r="B248" s="16" t="s">
        <v>25</v>
      </c>
      <c r="C248" s="16" t="s">
        <v>43</v>
      </c>
      <c r="D248" s="16" t="s">
        <v>38</v>
      </c>
      <c r="E248" s="16" t="s">
        <v>33</v>
      </c>
      <c r="F248" s="17">
        <v>1000</v>
      </c>
      <c r="G248" s="17">
        <v>743243.31000000041</v>
      </c>
      <c r="H248" s="17">
        <v>1915.81</v>
      </c>
    </row>
    <row r="249" spans="2:8" ht="15" customHeight="1" x14ac:dyDescent="0.25">
      <c r="B249" s="16" t="s">
        <v>25</v>
      </c>
      <c r="C249" s="16" t="s">
        <v>43</v>
      </c>
      <c r="D249" s="16" t="s">
        <v>38</v>
      </c>
      <c r="E249" s="16" t="s">
        <v>33</v>
      </c>
      <c r="F249" s="17">
        <v>7000</v>
      </c>
      <c r="G249" s="17">
        <v>4176.2099999999991</v>
      </c>
      <c r="H249" s="17">
        <v>240</v>
      </c>
    </row>
    <row r="250" spans="2:8" ht="15" customHeight="1" x14ac:dyDescent="0.25">
      <c r="B250" s="16" t="s">
        <v>25</v>
      </c>
      <c r="C250" s="16" t="s">
        <v>43</v>
      </c>
      <c r="D250" s="16" t="s">
        <v>38</v>
      </c>
      <c r="E250" s="16" t="s">
        <v>33</v>
      </c>
      <c r="F250" s="17">
        <v>12000</v>
      </c>
      <c r="G250" s="17">
        <v>0</v>
      </c>
      <c r="H250" s="17">
        <v>5473.21</v>
      </c>
    </row>
    <row r="251" spans="2:8" ht="15" customHeight="1" x14ac:dyDescent="0.25">
      <c r="B251" s="16" t="s">
        <v>25</v>
      </c>
      <c r="C251" s="16" t="s">
        <v>43</v>
      </c>
      <c r="D251" s="16" t="s">
        <v>38</v>
      </c>
      <c r="E251" s="16" t="s">
        <v>33</v>
      </c>
      <c r="F251" s="17">
        <v>492101</v>
      </c>
      <c r="G251" s="17">
        <v>190089.73000000016</v>
      </c>
      <c r="H251" s="17">
        <v>620829.31000000006</v>
      </c>
    </row>
    <row r="252" spans="2:8" ht="15" customHeight="1" x14ac:dyDescent="0.25">
      <c r="B252" s="16" t="s">
        <v>25</v>
      </c>
      <c r="C252" s="16" t="s">
        <v>43</v>
      </c>
      <c r="D252" s="16" t="s">
        <v>38</v>
      </c>
      <c r="E252" s="16" t="s">
        <v>33</v>
      </c>
      <c r="F252" s="17">
        <v>2000</v>
      </c>
      <c r="G252" s="17">
        <v>1610.51</v>
      </c>
      <c r="H252" s="17"/>
    </row>
    <row r="253" spans="2:8" ht="15" customHeight="1" x14ac:dyDescent="0.25">
      <c r="B253" s="16" t="s">
        <v>25</v>
      </c>
      <c r="C253" s="16" t="s">
        <v>43</v>
      </c>
      <c r="D253" s="16" t="s">
        <v>38</v>
      </c>
      <c r="E253" s="16" t="s">
        <v>33</v>
      </c>
      <c r="F253" s="17">
        <v>644000</v>
      </c>
      <c r="G253" s="17">
        <v>52135.409999999982</v>
      </c>
      <c r="H253" s="17">
        <v>314605.54000000015</v>
      </c>
    </row>
    <row r="254" spans="2:8" ht="15" customHeight="1" x14ac:dyDescent="0.25">
      <c r="B254" s="16" t="s">
        <v>25</v>
      </c>
      <c r="C254" s="16" t="s">
        <v>43</v>
      </c>
      <c r="D254" s="16" t="s">
        <v>38</v>
      </c>
      <c r="E254" s="16" t="s">
        <v>33</v>
      </c>
      <c r="F254" s="17">
        <v>0</v>
      </c>
      <c r="G254" s="17">
        <v>636738.84000000055</v>
      </c>
      <c r="H254" s="17">
        <v>18089.120000000003</v>
      </c>
    </row>
    <row r="255" spans="2:8" ht="15" customHeight="1" x14ac:dyDescent="0.25">
      <c r="B255" s="16" t="s">
        <v>25</v>
      </c>
      <c r="C255" s="16" t="s">
        <v>43</v>
      </c>
      <c r="D255" s="16" t="s">
        <v>38</v>
      </c>
      <c r="E255" s="16" t="s">
        <v>33</v>
      </c>
      <c r="F255" s="17">
        <v>0</v>
      </c>
      <c r="G255" s="17">
        <v>165270.93000000005</v>
      </c>
      <c r="H255" s="17">
        <v>1062.19</v>
      </c>
    </row>
    <row r="256" spans="2:8" ht="15" customHeight="1" x14ac:dyDescent="0.25">
      <c r="B256" s="16" t="s">
        <v>25</v>
      </c>
      <c r="C256" s="16" t="s">
        <v>43</v>
      </c>
      <c r="D256" s="16" t="s">
        <v>38</v>
      </c>
      <c r="E256" s="16" t="s">
        <v>33</v>
      </c>
      <c r="F256" s="17">
        <v>380000</v>
      </c>
      <c r="G256" s="17">
        <v>780476.29000000039</v>
      </c>
      <c r="H256" s="17">
        <v>210584.96000000034</v>
      </c>
    </row>
    <row r="257" spans="2:8" ht="15" customHeight="1" x14ac:dyDescent="0.25">
      <c r="B257" s="16" t="s">
        <v>25</v>
      </c>
      <c r="C257" s="16" t="s">
        <v>43</v>
      </c>
      <c r="D257" s="16" t="s">
        <v>38</v>
      </c>
      <c r="E257" s="16" t="s">
        <v>33</v>
      </c>
      <c r="F257" s="17">
        <v>0</v>
      </c>
      <c r="G257" s="17">
        <v>79363.740000000005</v>
      </c>
      <c r="H257" s="17">
        <v>7702.88</v>
      </c>
    </row>
    <row r="258" spans="2:8" ht="15" customHeight="1" x14ac:dyDescent="0.25">
      <c r="B258" s="16" t="s">
        <v>25</v>
      </c>
      <c r="C258" s="16" t="s">
        <v>43</v>
      </c>
      <c r="D258" s="16" t="s">
        <v>38</v>
      </c>
      <c r="E258" s="16" t="s">
        <v>33</v>
      </c>
      <c r="F258" s="17">
        <v>12000</v>
      </c>
      <c r="G258" s="17">
        <v>619904.22999999952</v>
      </c>
      <c r="H258" s="17">
        <v>43676.55000000001</v>
      </c>
    </row>
    <row r="259" spans="2:8" ht="15" customHeight="1" x14ac:dyDescent="0.25">
      <c r="B259" s="16" t="s">
        <v>25</v>
      </c>
      <c r="C259" s="16" t="s">
        <v>43</v>
      </c>
      <c r="D259" s="16" t="s">
        <v>38</v>
      </c>
      <c r="E259" s="16" t="s">
        <v>33</v>
      </c>
      <c r="F259" s="17">
        <v>1744444.4444444445</v>
      </c>
      <c r="G259" s="17">
        <v>645138.50000000023</v>
      </c>
      <c r="H259" s="17">
        <v>1838289.8499999936</v>
      </c>
    </row>
    <row r="260" spans="2:8" ht="15" customHeight="1" x14ac:dyDescent="0.25">
      <c r="B260" s="16" t="s">
        <v>25</v>
      </c>
      <c r="C260" s="16" t="s">
        <v>43</v>
      </c>
      <c r="D260" s="16" t="s">
        <v>38</v>
      </c>
      <c r="E260" s="16" t="s">
        <v>33</v>
      </c>
      <c r="F260" s="17">
        <v>0</v>
      </c>
      <c r="G260" s="17">
        <v>0</v>
      </c>
      <c r="H260" s="17">
        <v>80191.98</v>
      </c>
    </row>
    <row r="261" spans="2:8" ht="15" customHeight="1" x14ac:dyDescent="0.25">
      <c r="B261" s="16" t="s">
        <v>25</v>
      </c>
      <c r="C261" s="16" t="s">
        <v>43</v>
      </c>
      <c r="D261" s="16" t="s">
        <v>38</v>
      </c>
      <c r="E261" s="16" t="s">
        <v>33</v>
      </c>
      <c r="F261" s="17">
        <v>20000</v>
      </c>
      <c r="G261" s="17">
        <v>8510</v>
      </c>
      <c r="H261" s="17">
        <v>34277.89</v>
      </c>
    </row>
    <row r="262" spans="2:8" ht="15" customHeight="1" x14ac:dyDescent="0.25">
      <c r="B262" s="16" t="s">
        <v>15</v>
      </c>
      <c r="C262" s="16" t="s">
        <v>43</v>
      </c>
      <c r="D262" s="16" t="s">
        <v>38</v>
      </c>
      <c r="E262" s="16" t="s">
        <v>33</v>
      </c>
      <c r="F262" s="17">
        <v>150000</v>
      </c>
      <c r="G262" s="17">
        <v>1094288.3599999999</v>
      </c>
      <c r="H262" s="17">
        <v>57804.370000000017</v>
      </c>
    </row>
    <row r="263" spans="2:8" ht="15" customHeight="1" x14ac:dyDescent="0.25">
      <c r="B263" s="16" t="s">
        <v>15</v>
      </c>
      <c r="C263" s="16" t="s">
        <v>43</v>
      </c>
      <c r="D263" s="16" t="s">
        <v>38</v>
      </c>
      <c r="E263" s="16" t="s">
        <v>33</v>
      </c>
      <c r="F263" s="17">
        <v>0</v>
      </c>
      <c r="G263" s="17">
        <v>18757.27</v>
      </c>
      <c r="H263" s="17">
        <v>217.88</v>
      </c>
    </row>
    <row r="264" spans="2:8" ht="15" customHeight="1" x14ac:dyDescent="0.25">
      <c r="B264" s="16" t="s">
        <v>15</v>
      </c>
      <c r="C264" s="16" t="s">
        <v>43</v>
      </c>
      <c r="D264" s="16" t="s">
        <v>38</v>
      </c>
      <c r="E264" s="16" t="s">
        <v>33</v>
      </c>
      <c r="F264" s="17">
        <v>351669.76000000001</v>
      </c>
      <c r="G264" s="17">
        <v>15720</v>
      </c>
      <c r="H264" s="17">
        <v>0</v>
      </c>
    </row>
    <row r="265" spans="2:8" ht="15" customHeight="1" x14ac:dyDescent="0.25">
      <c r="B265" s="16" t="s">
        <v>15</v>
      </c>
      <c r="C265" s="16" t="s">
        <v>43</v>
      </c>
      <c r="D265" s="16" t="s">
        <v>38</v>
      </c>
      <c r="E265" s="16" t="s">
        <v>33</v>
      </c>
      <c r="F265" s="17">
        <v>0</v>
      </c>
      <c r="G265" s="17">
        <v>0</v>
      </c>
      <c r="H265" s="17">
        <v>2398.1999999999998</v>
      </c>
    </row>
    <row r="266" spans="2:8" ht="15" customHeight="1" x14ac:dyDescent="0.25">
      <c r="B266" s="16" t="s">
        <v>15</v>
      </c>
      <c r="C266" s="16" t="s">
        <v>43</v>
      </c>
      <c r="D266" s="16" t="s">
        <v>38</v>
      </c>
      <c r="E266" s="16" t="s">
        <v>33</v>
      </c>
      <c r="F266" s="17">
        <v>107000</v>
      </c>
      <c r="G266" s="17">
        <v>38341.129999999997</v>
      </c>
      <c r="H266" s="17">
        <v>101068.53999999996</v>
      </c>
    </row>
    <row r="267" spans="2:8" ht="15" customHeight="1" x14ac:dyDescent="0.25">
      <c r="B267" s="16" t="s">
        <v>15</v>
      </c>
      <c r="C267" s="16" t="s">
        <v>43</v>
      </c>
      <c r="D267" s="16" t="s">
        <v>38</v>
      </c>
      <c r="E267" s="16" t="s">
        <v>33</v>
      </c>
      <c r="F267" s="17">
        <v>464762</v>
      </c>
      <c r="G267" s="17">
        <v>156365.57999999999</v>
      </c>
      <c r="H267" s="17">
        <v>646009.96000000008</v>
      </c>
    </row>
    <row r="268" spans="2:8" ht="15" customHeight="1" x14ac:dyDescent="0.25">
      <c r="B268" s="16" t="s">
        <v>15</v>
      </c>
      <c r="C268" s="16" t="s">
        <v>43</v>
      </c>
      <c r="D268" s="16" t="s">
        <v>38</v>
      </c>
      <c r="E268" s="16" t="s">
        <v>33</v>
      </c>
      <c r="F268" s="17">
        <v>0</v>
      </c>
      <c r="G268" s="17">
        <v>653.6</v>
      </c>
      <c r="H268" s="17">
        <v>19322.449999999997</v>
      </c>
    </row>
    <row r="269" spans="2:8" ht="15" customHeight="1" x14ac:dyDescent="0.25">
      <c r="B269" s="16" t="s">
        <v>15</v>
      </c>
      <c r="C269" s="16" t="s">
        <v>43</v>
      </c>
      <c r="D269" s="16" t="s">
        <v>38</v>
      </c>
      <c r="E269" s="16" t="s">
        <v>33</v>
      </c>
      <c r="F269" s="17">
        <v>0</v>
      </c>
      <c r="G269" s="17">
        <v>450</v>
      </c>
      <c r="H269" s="17">
        <v>0</v>
      </c>
    </row>
    <row r="270" spans="2:8" ht="15" customHeight="1" x14ac:dyDescent="0.25">
      <c r="B270" s="16" t="s">
        <v>15</v>
      </c>
      <c r="C270" s="16" t="s">
        <v>43</v>
      </c>
      <c r="D270" s="16" t="s">
        <v>38</v>
      </c>
      <c r="E270" s="16" t="s">
        <v>33</v>
      </c>
      <c r="F270" s="17">
        <v>438302.03826271184</v>
      </c>
      <c r="G270" s="17">
        <v>2282060</v>
      </c>
      <c r="H270" s="17">
        <v>331025.59999999998</v>
      </c>
    </row>
    <row r="271" spans="2:8" ht="15" customHeight="1" x14ac:dyDescent="0.25">
      <c r="B271" s="16" t="s">
        <v>15</v>
      </c>
      <c r="C271" s="16" t="s">
        <v>43</v>
      </c>
      <c r="D271" s="16" t="s">
        <v>38</v>
      </c>
      <c r="E271" s="16" t="s">
        <v>33</v>
      </c>
      <c r="F271" s="17">
        <v>828000</v>
      </c>
      <c r="G271" s="17">
        <v>842407.08000000066</v>
      </c>
      <c r="H271" s="17">
        <v>651463.42999999854</v>
      </c>
    </row>
    <row r="272" spans="2:8" ht="15" customHeight="1" x14ac:dyDescent="0.25">
      <c r="B272" s="16" t="s">
        <v>15</v>
      </c>
      <c r="C272" s="16" t="s">
        <v>43</v>
      </c>
      <c r="D272" s="16" t="s">
        <v>38</v>
      </c>
      <c r="E272" s="16" t="s">
        <v>33</v>
      </c>
      <c r="F272" s="17">
        <v>403242.43221016944</v>
      </c>
      <c r="G272" s="17">
        <v>650334.74</v>
      </c>
      <c r="H272" s="17">
        <v>310286.28000000003</v>
      </c>
    </row>
    <row r="273" spans="2:8" ht="15" customHeight="1" x14ac:dyDescent="0.25">
      <c r="B273" s="16" t="s">
        <v>15</v>
      </c>
      <c r="C273" s="16" t="s">
        <v>43</v>
      </c>
      <c r="D273" s="16" t="s">
        <v>38</v>
      </c>
      <c r="E273" s="16" t="s">
        <v>33</v>
      </c>
      <c r="F273" s="17">
        <v>0</v>
      </c>
      <c r="G273" s="17">
        <v>19087.78</v>
      </c>
      <c r="H273" s="17">
        <v>35719.040000000001</v>
      </c>
    </row>
    <row r="274" spans="2:8" ht="15" customHeight="1" x14ac:dyDescent="0.25">
      <c r="B274" s="16" t="s">
        <v>15</v>
      </c>
      <c r="C274" s="16" t="s">
        <v>43</v>
      </c>
      <c r="D274" s="16" t="s">
        <v>38</v>
      </c>
      <c r="E274" s="16" t="s">
        <v>33</v>
      </c>
      <c r="F274" s="17">
        <v>198535</v>
      </c>
      <c r="G274" s="17">
        <v>243806.28</v>
      </c>
      <c r="H274" s="17">
        <v>62574.360000000008</v>
      </c>
    </row>
    <row r="275" spans="2:8" ht="15" customHeight="1" x14ac:dyDescent="0.25">
      <c r="B275" s="16" t="s">
        <v>15</v>
      </c>
      <c r="C275" s="16" t="s">
        <v>43</v>
      </c>
      <c r="D275" s="16" t="s">
        <v>38</v>
      </c>
      <c r="E275" s="16" t="s">
        <v>33</v>
      </c>
      <c r="F275" s="17">
        <v>17000</v>
      </c>
      <c r="G275" s="17">
        <v>0</v>
      </c>
      <c r="H275" s="17">
        <v>29782.84</v>
      </c>
    </row>
    <row r="276" spans="2:8" ht="15" customHeight="1" x14ac:dyDescent="0.25">
      <c r="B276" s="16" t="s">
        <v>15</v>
      </c>
      <c r="C276" s="16" t="s">
        <v>43</v>
      </c>
      <c r="D276" s="16" t="s">
        <v>38</v>
      </c>
      <c r="E276" s="16" t="s">
        <v>33</v>
      </c>
      <c r="F276" s="17">
        <v>0</v>
      </c>
      <c r="G276" s="17">
        <v>59999.7</v>
      </c>
      <c r="H276" s="17">
        <v>55167.15</v>
      </c>
    </row>
    <row r="277" spans="2:8" ht="15" customHeight="1" x14ac:dyDescent="0.25">
      <c r="B277" s="16" t="s">
        <v>15</v>
      </c>
      <c r="C277" s="16" t="s">
        <v>43</v>
      </c>
      <c r="D277" s="16" t="s">
        <v>38</v>
      </c>
      <c r="E277" s="16" t="s">
        <v>33</v>
      </c>
      <c r="F277" s="17">
        <v>94444.444444444438</v>
      </c>
      <c r="G277" s="17">
        <v>11.1</v>
      </c>
      <c r="H277" s="17">
        <v>3087.2400000000002</v>
      </c>
    </row>
    <row r="278" spans="2:8" ht="15" customHeight="1" x14ac:dyDescent="0.25">
      <c r="B278" s="16" t="s">
        <v>15</v>
      </c>
      <c r="C278" s="16" t="s">
        <v>43</v>
      </c>
      <c r="D278" s="16" t="s">
        <v>38</v>
      </c>
      <c r="E278" s="16" t="s">
        <v>33</v>
      </c>
      <c r="F278" s="17">
        <v>5000</v>
      </c>
      <c r="G278" s="17">
        <v>0</v>
      </c>
      <c r="H278" s="17"/>
    </row>
    <row r="279" spans="2:8" ht="15" customHeight="1" x14ac:dyDescent="0.25">
      <c r="B279" s="16" t="s">
        <v>15</v>
      </c>
      <c r="C279" s="16" t="s">
        <v>43</v>
      </c>
      <c r="D279" s="16" t="s">
        <v>38</v>
      </c>
      <c r="E279" s="16" t="s">
        <v>33</v>
      </c>
      <c r="F279" s="17">
        <v>0</v>
      </c>
      <c r="G279" s="17">
        <v>601.9</v>
      </c>
      <c r="H279" s="17"/>
    </row>
    <row r="280" spans="2:8" ht="15" customHeight="1" x14ac:dyDescent="0.25">
      <c r="B280" s="16" t="s">
        <v>14</v>
      </c>
      <c r="C280" s="16" t="s">
        <v>43</v>
      </c>
      <c r="D280" s="16" t="s">
        <v>38</v>
      </c>
      <c r="E280" s="16" t="s">
        <v>33</v>
      </c>
      <c r="F280" s="17">
        <v>10000</v>
      </c>
      <c r="G280" s="17">
        <v>8509.34</v>
      </c>
      <c r="H280" s="17">
        <v>735</v>
      </c>
    </row>
    <row r="281" spans="2:8" ht="15" customHeight="1" x14ac:dyDescent="0.25">
      <c r="B281" s="16" t="s">
        <v>14</v>
      </c>
      <c r="C281" s="16" t="s">
        <v>43</v>
      </c>
      <c r="D281" s="16" t="s">
        <v>38</v>
      </c>
      <c r="E281" s="16" t="s">
        <v>33</v>
      </c>
      <c r="F281" s="17">
        <v>60769.230769230766</v>
      </c>
      <c r="G281" s="17">
        <v>61371.01999999999</v>
      </c>
      <c r="H281" s="17">
        <v>176278.65999999995</v>
      </c>
    </row>
    <row r="282" spans="2:8" ht="15" customHeight="1" x14ac:dyDescent="0.25">
      <c r="B282" s="16" t="s">
        <v>14</v>
      </c>
      <c r="C282" s="16" t="s">
        <v>43</v>
      </c>
      <c r="D282" s="16" t="s">
        <v>38</v>
      </c>
      <c r="E282" s="16" t="s">
        <v>33</v>
      </c>
      <c r="F282" s="17">
        <v>3200000</v>
      </c>
      <c r="G282" s="17">
        <v>2532575.5799999982</v>
      </c>
      <c r="H282" s="17">
        <v>3852119.6900000009</v>
      </c>
    </row>
    <row r="283" spans="2:8" ht="15" customHeight="1" x14ac:dyDescent="0.25">
      <c r="B283" s="16" t="s">
        <v>14</v>
      </c>
      <c r="C283" s="16" t="s">
        <v>43</v>
      </c>
      <c r="D283" s="16" t="s">
        <v>38</v>
      </c>
      <c r="E283" s="16" t="s">
        <v>33</v>
      </c>
      <c r="F283" s="17">
        <v>0</v>
      </c>
      <c r="G283" s="17">
        <v>9159.2900000000009</v>
      </c>
      <c r="H283" s="17">
        <v>91711.209999999992</v>
      </c>
    </row>
    <row r="284" spans="2:8" ht="15" customHeight="1" x14ac:dyDescent="0.25">
      <c r="B284" s="16" t="s">
        <v>14</v>
      </c>
      <c r="C284" s="16" t="s">
        <v>43</v>
      </c>
      <c r="D284" s="16" t="s">
        <v>38</v>
      </c>
      <c r="E284" s="16" t="s">
        <v>33</v>
      </c>
      <c r="F284" s="17">
        <v>15000</v>
      </c>
      <c r="G284" s="17">
        <v>7643.7899999999991</v>
      </c>
      <c r="H284" s="17">
        <v>11157</v>
      </c>
    </row>
    <row r="285" spans="2:8" ht="15" customHeight="1" x14ac:dyDescent="0.25">
      <c r="B285" s="16" t="s">
        <v>14</v>
      </c>
      <c r="C285" s="16" t="s">
        <v>43</v>
      </c>
      <c r="D285" s="16" t="s">
        <v>38</v>
      </c>
      <c r="E285" s="16" t="s">
        <v>33</v>
      </c>
      <c r="F285" s="17">
        <v>50000</v>
      </c>
      <c r="G285" s="17">
        <v>30163.94000000001</v>
      </c>
      <c r="H285" s="17">
        <v>0</v>
      </c>
    </row>
    <row r="286" spans="2:8" ht="15" customHeight="1" x14ac:dyDescent="0.25">
      <c r="B286" s="16" t="s">
        <v>14</v>
      </c>
      <c r="C286" s="16" t="s">
        <v>43</v>
      </c>
      <c r="D286" s="16" t="s">
        <v>38</v>
      </c>
      <c r="E286" s="16" t="s">
        <v>33</v>
      </c>
      <c r="F286" s="17">
        <v>644000</v>
      </c>
      <c r="G286" s="17">
        <v>288483.66999999993</v>
      </c>
      <c r="H286" s="17">
        <v>939611.02000000025</v>
      </c>
    </row>
    <row r="287" spans="2:8" ht="15" customHeight="1" x14ac:dyDescent="0.25">
      <c r="B287" s="16" t="s">
        <v>14</v>
      </c>
      <c r="C287" s="16" t="s">
        <v>43</v>
      </c>
      <c r="D287" s="16" t="s">
        <v>38</v>
      </c>
      <c r="E287" s="16" t="s">
        <v>33</v>
      </c>
      <c r="F287" s="17">
        <v>6440</v>
      </c>
      <c r="G287" s="17">
        <v>2607.0299999999993</v>
      </c>
      <c r="H287" s="17">
        <v>9585.0299999999988</v>
      </c>
    </row>
    <row r="288" spans="2:8" ht="15" customHeight="1" x14ac:dyDescent="0.25">
      <c r="B288" s="16" t="s">
        <v>14</v>
      </c>
      <c r="C288" s="16" t="s">
        <v>43</v>
      </c>
      <c r="D288" s="16" t="s">
        <v>38</v>
      </c>
      <c r="E288" s="16" t="s">
        <v>33</v>
      </c>
      <c r="F288" s="17">
        <v>11040</v>
      </c>
      <c r="G288" s="17">
        <v>4597.2500000000009</v>
      </c>
      <c r="H288" s="17">
        <v>7091.98</v>
      </c>
    </row>
    <row r="289" spans="2:8" ht="15" customHeight="1" x14ac:dyDescent="0.25">
      <c r="B289" s="16" t="s">
        <v>14</v>
      </c>
      <c r="C289" s="16" t="s">
        <v>43</v>
      </c>
      <c r="D289" s="16" t="s">
        <v>38</v>
      </c>
      <c r="E289" s="16" t="s">
        <v>33</v>
      </c>
      <c r="F289" s="17">
        <v>30000</v>
      </c>
      <c r="G289" s="17">
        <v>33345.140000000007</v>
      </c>
      <c r="H289" s="17">
        <v>0</v>
      </c>
    </row>
    <row r="290" spans="2:8" ht="15" customHeight="1" x14ac:dyDescent="0.25">
      <c r="B290" s="16" t="s">
        <v>14</v>
      </c>
      <c r="C290" s="16" t="s">
        <v>43</v>
      </c>
      <c r="D290" s="16" t="s">
        <v>38</v>
      </c>
      <c r="E290" s="16" t="s">
        <v>33</v>
      </c>
      <c r="F290" s="17">
        <v>0</v>
      </c>
      <c r="G290" s="17">
        <v>472.22</v>
      </c>
      <c r="H290" s="17">
        <v>3843.62</v>
      </c>
    </row>
    <row r="291" spans="2:8" ht="15" customHeight="1" x14ac:dyDescent="0.25">
      <c r="B291" s="16" t="s">
        <v>14</v>
      </c>
      <c r="C291" s="16" t="s">
        <v>43</v>
      </c>
      <c r="D291" s="16" t="s">
        <v>38</v>
      </c>
      <c r="E291" s="16" t="s">
        <v>33</v>
      </c>
      <c r="F291" s="17">
        <v>0</v>
      </c>
      <c r="G291" s="17">
        <v>5128.7199999999993</v>
      </c>
      <c r="H291" s="17">
        <v>91359.489999999932</v>
      </c>
    </row>
    <row r="292" spans="2:8" ht="15" customHeight="1" x14ac:dyDescent="0.25">
      <c r="B292" s="16" t="s">
        <v>14</v>
      </c>
      <c r="C292" s="16" t="s">
        <v>43</v>
      </c>
      <c r="D292" s="16" t="s">
        <v>38</v>
      </c>
      <c r="E292" s="16" t="s">
        <v>33</v>
      </c>
      <c r="F292" s="17">
        <v>15000</v>
      </c>
      <c r="G292" s="17">
        <v>0</v>
      </c>
      <c r="H292" s="17">
        <v>-35201.35</v>
      </c>
    </row>
    <row r="293" spans="2:8" ht="15" customHeight="1" x14ac:dyDescent="0.25">
      <c r="B293" s="16" t="s">
        <v>14</v>
      </c>
      <c r="C293" s="16" t="s">
        <v>43</v>
      </c>
      <c r="D293" s="16" t="s">
        <v>38</v>
      </c>
      <c r="E293" s="16" t="s">
        <v>33</v>
      </c>
      <c r="F293" s="17">
        <v>444444.44444444444</v>
      </c>
      <c r="G293" s="17">
        <v>501780.6099999994</v>
      </c>
      <c r="H293" s="17">
        <v>352091.01000000018</v>
      </c>
    </row>
    <row r="294" spans="2:8" ht="15" customHeight="1" x14ac:dyDescent="0.25">
      <c r="B294" s="16" t="s">
        <v>14</v>
      </c>
      <c r="C294" s="16" t="s">
        <v>43</v>
      </c>
      <c r="D294" s="16" t="s">
        <v>38</v>
      </c>
      <c r="E294" s="16" t="s">
        <v>33</v>
      </c>
      <c r="F294" s="17">
        <v>94444.444444444438</v>
      </c>
      <c r="G294" s="17">
        <v>46505.68</v>
      </c>
      <c r="H294" s="17">
        <v>2343.09</v>
      </c>
    </row>
    <row r="295" spans="2:8" ht="15" customHeight="1" x14ac:dyDescent="0.25">
      <c r="B295" s="16" t="s">
        <v>14</v>
      </c>
      <c r="C295" s="16" t="s">
        <v>43</v>
      </c>
      <c r="D295" s="16" t="s">
        <v>38</v>
      </c>
      <c r="E295" s="16" t="s">
        <v>33</v>
      </c>
      <c r="F295" s="17">
        <v>5000</v>
      </c>
      <c r="G295" s="17">
        <v>2186.7399999999998</v>
      </c>
      <c r="H295" s="17">
        <v>174.6</v>
      </c>
    </row>
    <row r="296" spans="2:8" ht="15" customHeight="1" x14ac:dyDescent="0.25">
      <c r="B296" s="16" t="s">
        <v>14</v>
      </c>
      <c r="C296" s="16" t="s">
        <v>43</v>
      </c>
      <c r="D296" s="16" t="s">
        <v>38</v>
      </c>
      <c r="E296" s="16" t="s">
        <v>33</v>
      </c>
      <c r="F296" s="17">
        <v>0</v>
      </c>
      <c r="G296" s="17">
        <v>601.9</v>
      </c>
      <c r="H296" s="17"/>
    </row>
    <row r="297" spans="2:8" ht="15" customHeight="1" x14ac:dyDescent="0.25">
      <c r="B297" s="16" t="s">
        <v>20</v>
      </c>
      <c r="C297" s="16" t="s">
        <v>43</v>
      </c>
      <c r="D297" s="16" t="s">
        <v>38</v>
      </c>
      <c r="E297" s="16" t="s">
        <v>33</v>
      </c>
      <c r="F297" s="17">
        <v>0</v>
      </c>
      <c r="G297" s="17">
        <v>0</v>
      </c>
      <c r="H297" s="17">
        <v>2601.9900000000002</v>
      </c>
    </row>
    <row r="298" spans="2:8" ht="15" customHeight="1" x14ac:dyDescent="0.25">
      <c r="B298" s="16" t="s">
        <v>20</v>
      </c>
      <c r="C298" s="16" t="s">
        <v>43</v>
      </c>
      <c r="D298" s="16" t="s">
        <v>38</v>
      </c>
      <c r="E298" s="16" t="s">
        <v>33</v>
      </c>
      <c r="F298" s="17">
        <v>1000</v>
      </c>
      <c r="G298" s="17">
        <v>1822.7</v>
      </c>
      <c r="H298" s="17">
        <v>1053.67</v>
      </c>
    </row>
    <row r="299" spans="2:8" ht="15" customHeight="1" x14ac:dyDescent="0.25">
      <c r="B299" s="16" t="s">
        <v>20</v>
      </c>
      <c r="C299" s="16" t="s">
        <v>43</v>
      </c>
      <c r="D299" s="16" t="s">
        <v>38</v>
      </c>
      <c r="E299" s="16" t="s">
        <v>33</v>
      </c>
      <c r="F299" s="17">
        <v>9000</v>
      </c>
      <c r="G299" s="17">
        <v>6582.72</v>
      </c>
      <c r="H299" s="17">
        <v>499.14</v>
      </c>
    </row>
    <row r="300" spans="2:8" ht="15" customHeight="1" x14ac:dyDescent="0.25">
      <c r="B300" s="16" t="s">
        <v>20</v>
      </c>
      <c r="C300" s="16" t="s">
        <v>43</v>
      </c>
      <c r="D300" s="16" t="s">
        <v>38</v>
      </c>
      <c r="E300" s="16" t="s">
        <v>33</v>
      </c>
      <c r="F300" s="17">
        <v>90000</v>
      </c>
      <c r="G300" s="17">
        <v>48759.61</v>
      </c>
      <c r="H300" s="17">
        <v>36588.93</v>
      </c>
    </row>
    <row r="301" spans="2:8" ht="15" customHeight="1" x14ac:dyDescent="0.25">
      <c r="B301" s="16" t="s">
        <v>20</v>
      </c>
      <c r="C301" s="16" t="s">
        <v>43</v>
      </c>
      <c r="D301" s="16" t="s">
        <v>38</v>
      </c>
      <c r="E301" s="16" t="s">
        <v>33</v>
      </c>
      <c r="F301" s="17">
        <v>574118</v>
      </c>
      <c r="G301" s="17">
        <v>302134.82</v>
      </c>
      <c r="H301" s="17">
        <v>371545.99</v>
      </c>
    </row>
    <row r="302" spans="2:8" ht="15" customHeight="1" x14ac:dyDescent="0.25">
      <c r="B302" s="16" t="s">
        <v>20</v>
      </c>
      <c r="C302" s="16" t="s">
        <v>43</v>
      </c>
      <c r="D302" s="16" t="s">
        <v>38</v>
      </c>
      <c r="E302" s="16" t="s">
        <v>33</v>
      </c>
      <c r="F302" s="17">
        <v>3000</v>
      </c>
      <c r="G302" s="17">
        <v>1170</v>
      </c>
      <c r="H302" s="17"/>
    </row>
    <row r="303" spans="2:8" ht="15" customHeight="1" x14ac:dyDescent="0.25">
      <c r="B303" s="16" t="s">
        <v>20</v>
      </c>
      <c r="C303" s="16" t="s">
        <v>43</v>
      </c>
      <c r="D303" s="16" t="s">
        <v>38</v>
      </c>
      <c r="E303" s="16" t="s">
        <v>33</v>
      </c>
      <c r="F303" s="17">
        <v>0</v>
      </c>
      <c r="G303" s="17">
        <v>850540.00999999978</v>
      </c>
      <c r="H303" s="17">
        <v>40729.06</v>
      </c>
    </row>
    <row r="304" spans="2:8" ht="15" customHeight="1" x14ac:dyDescent="0.25">
      <c r="B304" s="16" t="s">
        <v>20</v>
      </c>
      <c r="C304" s="16" t="s">
        <v>43</v>
      </c>
      <c r="D304" s="16" t="s">
        <v>38</v>
      </c>
      <c r="E304" s="16" t="s">
        <v>33</v>
      </c>
      <c r="F304" s="17">
        <v>276000</v>
      </c>
      <c r="G304" s="17">
        <v>99516.719999999972</v>
      </c>
      <c r="H304" s="17">
        <v>289558.6700000001</v>
      </c>
    </row>
    <row r="305" spans="2:8" ht="15" customHeight="1" x14ac:dyDescent="0.25">
      <c r="B305" s="16" t="s">
        <v>20</v>
      </c>
      <c r="C305" s="16" t="s">
        <v>43</v>
      </c>
      <c r="D305" s="16" t="s">
        <v>38</v>
      </c>
      <c r="E305" s="16" t="s">
        <v>33</v>
      </c>
      <c r="F305" s="17">
        <v>1196000</v>
      </c>
      <c r="G305" s="17">
        <v>773184.09999999939</v>
      </c>
      <c r="H305" s="17">
        <v>1060960.8400000003</v>
      </c>
    </row>
    <row r="306" spans="2:8" ht="15" customHeight="1" x14ac:dyDescent="0.25">
      <c r="B306" s="16" t="s">
        <v>20</v>
      </c>
      <c r="C306" s="16" t="s">
        <v>43</v>
      </c>
      <c r="D306" s="16" t="s">
        <v>38</v>
      </c>
      <c r="E306" s="16" t="s">
        <v>33</v>
      </c>
      <c r="F306" s="17">
        <v>0</v>
      </c>
      <c r="G306" s="17">
        <v>458.33</v>
      </c>
      <c r="H306" s="17">
        <v>458.33</v>
      </c>
    </row>
    <row r="307" spans="2:8" ht="15" customHeight="1" x14ac:dyDescent="0.25">
      <c r="B307" s="16" t="s">
        <v>20</v>
      </c>
      <c r="C307" s="16" t="s">
        <v>43</v>
      </c>
      <c r="D307" s="16" t="s">
        <v>38</v>
      </c>
      <c r="E307" s="16" t="s">
        <v>33</v>
      </c>
      <c r="F307" s="17">
        <v>0</v>
      </c>
      <c r="G307" s="17">
        <v>210.2</v>
      </c>
      <c r="H307" s="17">
        <v>472.22</v>
      </c>
    </row>
    <row r="308" spans="2:8" ht="15" customHeight="1" x14ac:dyDescent="0.25">
      <c r="B308" s="16" t="s">
        <v>20</v>
      </c>
      <c r="C308" s="16" t="s">
        <v>43</v>
      </c>
      <c r="D308" s="16" t="s">
        <v>38</v>
      </c>
      <c r="E308" s="16" t="s">
        <v>33</v>
      </c>
      <c r="F308" s="17">
        <v>37830</v>
      </c>
      <c r="G308" s="17">
        <v>41457.37999999999</v>
      </c>
      <c r="H308" s="17">
        <v>28422.94999999999</v>
      </c>
    </row>
    <row r="309" spans="2:8" ht="15" customHeight="1" x14ac:dyDescent="0.25">
      <c r="B309" s="16" t="s">
        <v>20</v>
      </c>
      <c r="C309" s="16" t="s">
        <v>43</v>
      </c>
      <c r="D309" s="16" t="s">
        <v>38</v>
      </c>
      <c r="E309" s="16" t="s">
        <v>33</v>
      </c>
      <c r="F309" s="17">
        <v>25000</v>
      </c>
      <c r="G309" s="17">
        <v>24646.080000000002</v>
      </c>
      <c r="H309" s="17">
        <v>10915.499999999996</v>
      </c>
    </row>
    <row r="310" spans="2:8" ht="15" customHeight="1" x14ac:dyDescent="0.25">
      <c r="B310" s="16" t="s">
        <v>20</v>
      </c>
      <c r="C310" s="16" t="s">
        <v>43</v>
      </c>
      <c r="D310" s="16" t="s">
        <v>38</v>
      </c>
      <c r="E310" s="16" t="s">
        <v>33</v>
      </c>
      <c r="F310" s="17">
        <v>177966</v>
      </c>
      <c r="G310" s="17">
        <v>95693.360000000015</v>
      </c>
      <c r="H310" s="17">
        <v>43016.960000000014</v>
      </c>
    </row>
    <row r="311" spans="2:8" ht="15" customHeight="1" x14ac:dyDescent="0.25">
      <c r="B311" s="16" t="s">
        <v>20</v>
      </c>
      <c r="C311" s="16" t="s">
        <v>43</v>
      </c>
      <c r="D311" s="16" t="s">
        <v>38</v>
      </c>
      <c r="E311" s="16" t="s">
        <v>33</v>
      </c>
      <c r="F311" s="17">
        <v>675351.9626280315</v>
      </c>
      <c r="G311" s="17">
        <v>565397.42000000004</v>
      </c>
      <c r="H311" s="17">
        <v>794130.85</v>
      </c>
    </row>
    <row r="312" spans="2:8" ht="15" customHeight="1" x14ac:dyDescent="0.25">
      <c r="B312" s="16" t="s">
        <v>20</v>
      </c>
      <c r="C312" s="16" t="s">
        <v>43</v>
      </c>
      <c r="D312" s="16" t="s">
        <v>38</v>
      </c>
      <c r="E312" s="16" t="s">
        <v>33</v>
      </c>
      <c r="F312" s="17">
        <v>1050000</v>
      </c>
      <c r="G312" s="17">
        <v>1092163.1299999999</v>
      </c>
      <c r="H312" s="17">
        <v>763214.25000000081</v>
      </c>
    </row>
    <row r="313" spans="2:8" ht="15" customHeight="1" x14ac:dyDescent="0.25">
      <c r="B313" s="16" t="s">
        <v>20</v>
      </c>
      <c r="C313" s="16" t="s">
        <v>43</v>
      </c>
      <c r="D313" s="16" t="s">
        <v>38</v>
      </c>
      <c r="E313" s="16" t="s">
        <v>33</v>
      </c>
      <c r="F313" s="17">
        <v>200233</v>
      </c>
      <c r="G313" s="17">
        <v>47480.56</v>
      </c>
      <c r="H313" s="17">
        <v>232062.72</v>
      </c>
    </row>
    <row r="314" spans="2:8" ht="15" customHeight="1" x14ac:dyDescent="0.25">
      <c r="B314" s="16" t="s">
        <v>19</v>
      </c>
      <c r="C314" s="16" t="s">
        <v>43</v>
      </c>
      <c r="D314" s="16" t="s">
        <v>38</v>
      </c>
      <c r="E314" s="16" t="s">
        <v>33</v>
      </c>
      <c r="F314" s="17">
        <v>665966.55186440644</v>
      </c>
      <c r="G314" s="17">
        <v>1289076.98</v>
      </c>
      <c r="H314" s="17">
        <v>1034017.3400000001</v>
      </c>
    </row>
    <row r="315" spans="2:8" ht="15" customHeight="1" x14ac:dyDescent="0.25">
      <c r="B315" s="16" t="s">
        <v>19</v>
      </c>
      <c r="C315" s="16" t="s">
        <v>43</v>
      </c>
      <c r="D315" s="16" t="s">
        <v>38</v>
      </c>
      <c r="E315" s="16" t="s">
        <v>33</v>
      </c>
      <c r="F315" s="17">
        <v>50769.230769230766</v>
      </c>
      <c r="G315" s="17">
        <v>40382.600000000013</v>
      </c>
      <c r="H315" s="17">
        <v>106510.45999999998</v>
      </c>
    </row>
    <row r="316" spans="2:8" ht="15" customHeight="1" x14ac:dyDescent="0.25">
      <c r="B316" s="16" t="s">
        <v>19</v>
      </c>
      <c r="C316" s="16" t="s">
        <v>43</v>
      </c>
      <c r="D316" s="16" t="s">
        <v>38</v>
      </c>
      <c r="E316" s="16" t="s">
        <v>33</v>
      </c>
      <c r="F316" s="17">
        <v>80769.230769230766</v>
      </c>
      <c r="G316" s="17">
        <v>40346.400000000009</v>
      </c>
      <c r="H316" s="17">
        <v>73529.940000000031</v>
      </c>
    </row>
    <row r="317" spans="2:8" ht="15" customHeight="1" x14ac:dyDescent="0.25">
      <c r="B317" s="16" t="s">
        <v>19</v>
      </c>
      <c r="C317" s="16" t="s">
        <v>43</v>
      </c>
      <c r="D317" s="16" t="s">
        <v>38</v>
      </c>
      <c r="E317" s="16" t="s">
        <v>33</v>
      </c>
      <c r="F317" s="17">
        <v>15000</v>
      </c>
      <c r="G317" s="17">
        <v>0</v>
      </c>
      <c r="H317" s="17">
        <v>332.31</v>
      </c>
    </row>
    <row r="318" spans="2:8" ht="15" customHeight="1" x14ac:dyDescent="0.25">
      <c r="B318" s="16" t="s">
        <v>19</v>
      </c>
      <c r="C318" s="16" t="s">
        <v>43</v>
      </c>
      <c r="D318" s="16" t="s">
        <v>38</v>
      </c>
      <c r="E318" s="16" t="s">
        <v>33</v>
      </c>
      <c r="F318" s="17">
        <v>180000</v>
      </c>
      <c r="G318" s="17">
        <v>180676.99000000014</v>
      </c>
      <c r="H318" s="17">
        <v>126686.37999999993</v>
      </c>
    </row>
    <row r="319" spans="2:8" ht="15" customHeight="1" x14ac:dyDescent="0.25">
      <c r="B319" s="16" t="s">
        <v>19</v>
      </c>
      <c r="C319" s="16" t="s">
        <v>43</v>
      </c>
      <c r="D319" s="16" t="s">
        <v>38</v>
      </c>
      <c r="E319" s="16" t="s">
        <v>33</v>
      </c>
      <c r="F319" s="17">
        <v>2000</v>
      </c>
      <c r="G319" s="17">
        <v>0</v>
      </c>
      <c r="H319" s="17">
        <v>2866.53</v>
      </c>
    </row>
    <row r="320" spans="2:8" ht="15" customHeight="1" x14ac:dyDescent="0.25">
      <c r="B320" s="16" t="s">
        <v>19</v>
      </c>
      <c r="C320" s="16" t="s">
        <v>43</v>
      </c>
      <c r="D320" s="16" t="s">
        <v>38</v>
      </c>
      <c r="E320" s="16" t="s">
        <v>33</v>
      </c>
      <c r="F320" s="17">
        <v>0</v>
      </c>
      <c r="G320" s="17">
        <v>671274.41000000038</v>
      </c>
      <c r="H320" s="17">
        <v>4798.3999999999996</v>
      </c>
    </row>
    <row r="321" spans="2:8" ht="15" customHeight="1" x14ac:dyDescent="0.25">
      <c r="B321" s="16" t="s">
        <v>19</v>
      </c>
      <c r="C321" s="16" t="s">
        <v>43</v>
      </c>
      <c r="D321" s="16" t="s">
        <v>38</v>
      </c>
      <c r="E321" s="16" t="s">
        <v>33</v>
      </c>
      <c r="F321" s="17">
        <v>276000</v>
      </c>
      <c r="G321" s="17">
        <v>91672.12000000001</v>
      </c>
      <c r="H321" s="17">
        <v>124921.08000000006</v>
      </c>
    </row>
    <row r="322" spans="2:8" ht="15" customHeight="1" x14ac:dyDescent="0.25">
      <c r="B322" s="16" t="s">
        <v>19</v>
      </c>
      <c r="C322" s="16" t="s">
        <v>43</v>
      </c>
      <c r="D322" s="16" t="s">
        <v>38</v>
      </c>
      <c r="E322" s="16" t="s">
        <v>33</v>
      </c>
      <c r="F322" s="17">
        <v>1104000</v>
      </c>
      <c r="G322" s="17">
        <v>986285.38</v>
      </c>
      <c r="H322" s="17">
        <v>1025805.1499999992</v>
      </c>
    </row>
    <row r="323" spans="2:8" ht="15" customHeight="1" x14ac:dyDescent="0.25">
      <c r="B323" s="16" t="s">
        <v>19</v>
      </c>
      <c r="C323" s="16" t="s">
        <v>43</v>
      </c>
      <c r="D323" s="16" t="s">
        <v>38</v>
      </c>
      <c r="E323" s="16" t="s">
        <v>33</v>
      </c>
      <c r="F323" s="17">
        <v>474402.86142372881</v>
      </c>
      <c r="G323" s="17">
        <v>260607.57</v>
      </c>
      <c r="H323" s="17">
        <v>1114575.3799999999</v>
      </c>
    </row>
    <row r="324" spans="2:8" ht="15" customHeight="1" x14ac:dyDescent="0.25">
      <c r="B324" s="16" t="s">
        <v>19</v>
      </c>
      <c r="C324" s="16" t="s">
        <v>43</v>
      </c>
      <c r="D324" s="16" t="s">
        <v>38</v>
      </c>
      <c r="E324" s="16" t="s">
        <v>33</v>
      </c>
      <c r="F324" s="17">
        <v>1900</v>
      </c>
      <c r="G324" s="17">
        <v>1069.7</v>
      </c>
      <c r="H324" s="17">
        <v>0</v>
      </c>
    </row>
    <row r="325" spans="2:8" ht="15" customHeight="1" x14ac:dyDescent="0.25">
      <c r="B325" s="16" t="s">
        <v>19</v>
      </c>
      <c r="C325" s="16" t="s">
        <v>43</v>
      </c>
      <c r="D325" s="16" t="s">
        <v>38</v>
      </c>
      <c r="E325" s="16" t="s">
        <v>33</v>
      </c>
      <c r="F325" s="17">
        <v>233570</v>
      </c>
      <c r="G325" s="17">
        <v>315769.74999999994</v>
      </c>
      <c r="H325" s="17">
        <v>44507.28</v>
      </c>
    </row>
    <row r="326" spans="2:8" ht="15" customHeight="1" x14ac:dyDescent="0.25">
      <c r="B326" s="16" t="s">
        <v>19</v>
      </c>
      <c r="C326" s="16" t="s">
        <v>43</v>
      </c>
      <c r="D326" s="16" t="s">
        <v>38</v>
      </c>
      <c r="E326" s="16" t="s">
        <v>33</v>
      </c>
      <c r="F326" s="17">
        <v>21000</v>
      </c>
      <c r="G326" s="17">
        <v>6839.0000000000009</v>
      </c>
      <c r="H326" s="17">
        <v>120</v>
      </c>
    </row>
    <row r="327" spans="2:8" ht="15" customHeight="1" x14ac:dyDescent="0.25">
      <c r="B327" s="16" t="s">
        <v>19</v>
      </c>
      <c r="C327" s="16" t="s">
        <v>43</v>
      </c>
      <c r="D327" s="16" t="s">
        <v>38</v>
      </c>
      <c r="E327" s="16" t="s">
        <v>33</v>
      </c>
      <c r="F327" s="17">
        <v>644444.4444444445</v>
      </c>
      <c r="G327" s="17">
        <v>1706968.7900000005</v>
      </c>
      <c r="H327" s="17">
        <v>913002.00000000012</v>
      </c>
    </row>
    <row r="328" spans="2:8" ht="15" customHeight="1" x14ac:dyDescent="0.25">
      <c r="B328" s="16" t="s">
        <v>19</v>
      </c>
      <c r="C328" s="16" t="s">
        <v>43</v>
      </c>
      <c r="D328" s="16" t="s">
        <v>38</v>
      </c>
      <c r="E328" s="16" t="s">
        <v>33</v>
      </c>
      <c r="F328" s="17">
        <v>0</v>
      </c>
      <c r="G328" s="17">
        <v>27349.79</v>
      </c>
      <c r="H328" s="17">
        <v>34394.370000000003</v>
      </c>
    </row>
    <row r="329" spans="2:8" ht="15" customHeight="1" x14ac:dyDescent="0.25">
      <c r="B329" s="16" t="s">
        <v>19</v>
      </c>
      <c r="C329" s="16" t="s">
        <v>43</v>
      </c>
      <c r="D329" s="16" t="s">
        <v>38</v>
      </c>
      <c r="E329" s="16" t="s">
        <v>33</v>
      </c>
      <c r="F329" s="17">
        <v>20000</v>
      </c>
      <c r="G329" s="17">
        <v>38359.87000000001</v>
      </c>
      <c r="H329" s="17">
        <v>8165.51</v>
      </c>
    </row>
    <row r="330" spans="2:8" ht="15" customHeight="1" x14ac:dyDescent="0.25">
      <c r="B330" s="16" t="s">
        <v>19</v>
      </c>
      <c r="C330" s="16" t="s">
        <v>43</v>
      </c>
      <c r="D330" s="16" t="s">
        <v>38</v>
      </c>
      <c r="E330" s="16" t="s">
        <v>33</v>
      </c>
      <c r="F330" s="17">
        <v>500000</v>
      </c>
      <c r="G330" s="17">
        <v>974564.58999999973</v>
      </c>
      <c r="H330" s="17"/>
    </row>
    <row r="331" spans="2:8" ht="15" customHeight="1" x14ac:dyDescent="0.25">
      <c r="B331" s="16" t="s">
        <v>18</v>
      </c>
      <c r="C331" s="16" t="s">
        <v>43</v>
      </c>
      <c r="D331" s="16" t="s">
        <v>38</v>
      </c>
      <c r="E331" s="16" t="s">
        <v>33</v>
      </c>
      <c r="F331" s="17">
        <v>146000</v>
      </c>
      <c r="G331" s="17">
        <v>111227.1100000001</v>
      </c>
      <c r="H331" s="17">
        <v>70798.069999999992</v>
      </c>
    </row>
    <row r="332" spans="2:8" ht="15" customHeight="1" x14ac:dyDescent="0.25">
      <c r="B332" s="16" t="s">
        <v>18</v>
      </c>
      <c r="C332" s="16" t="s">
        <v>43</v>
      </c>
      <c r="D332" s="16" t="s">
        <v>38</v>
      </c>
      <c r="E332" s="16" t="s">
        <v>33</v>
      </c>
      <c r="F332" s="17">
        <v>1230769.2307692308</v>
      </c>
      <c r="G332" s="17">
        <v>544678.59000000067</v>
      </c>
      <c r="H332" s="17">
        <v>669703.46000000078</v>
      </c>
    </row>
    <row r="333" spans="2:8" ht="15" customHeight="1" x14ac:dyDescent="0.25">
      <c r="B333" s="16" t="s">
        <v>18</v>
      </c>
      <c r="C333" s="16" t="s">
        <v>43</v>
      </c>
      <c r="D333" s="16" t="s">
        <v>38</v>
      </c>
      <c r="E333" s="16" t="s">
        <v>33</v>
      </c>
      <c r="F333" s="17">
        <v>0</v>
      </c>
      <c r="G333" s="17">
        <v>9260.35</v>
      </c>
      <c r="H333" s="17">
        <v>0</v>
      </c>
    </row>
    <row r="334" spans="2:8" ht="15" customHeight="1" x14ac:dyDescent="0.25">
      <c r="B334" s="16" t="s">
        <v>18</v>
      </c>
      <c r="C334" s="16" t="s">
        <v>43</v>
      </c>
      <c r="D334" s="16" t="s">
        <v>38</v>
      </c>
      <c r="E334" s="16" t="s">
        <v>33</v>
      </c>
      <c r="F334" s="17">
        <v>66000</v>
      </c>
      <c r="G334" s="17">
        <v>52503.329999999994</v>
      </c>
      <c r="H334" s="17">
        <v>68772.650000000009</v>
      </c>
    </row>
    <row r="335" spans="2:8" ht="15" customHeight="1" x14ac:dyDescent="0.25">
      <c r="B335" s="16" t="s">
        <v>18</v>
      </c>
      <c r="C335" s="16" t="s">
        <v>43</v>
      </c>
      <c r="D335" s="16" t="s">
        <v>38</v>
      </c>
      <c r="E335" s="16" t="s">
        <v>33</v>
      </c>
      <c r="F335" s="17">
        <v>0</v>
      </c>
      <c r="G335" s="17">
        <v>8172.48</v>
      </c>
      <c r="H335" s="17">
        <v>35434.17</v>
      </c>
    </row>
    <row r="336" spans="2:8" ht="15" customHeight="1" x14ac:dyDescent="0.25">
      <c r="B336" s="16" t="s">
        <v>18</v>
      </c>
      <c r="C336" s="16" t="s">
        <v>43</v>
      </c>
      <c r="D336" s="16" t="s">
        <v>38</v>
      </c>
      <c r="E336" s="16" t="s">
        <v>33</v>
      </c>
      <c r="F336" s="17">
        <v>0</v>
      </c>
      <c r="G336" s="17">
        <v>1592.72</v>
      </c>
      <c r="H336" s="17">
        <v>6903.6499999999987</v>
      </c>
    </row>
    <row r="337" spans="2:8" ht="15" customHeight="1" x14ac:dyDescent="0.25">
      <c r="B337" s="16" t="s">
        <v>18</v>
      </c>
      <c r="C337" s="16" t="s">
        <v>43</v>
      </c>
      <c r="D337" s="16" t="s">
        <v>38</v>
      </c>
      <c r="E337" s="16" t="s">
        <v>33</v>
      </c>
      <c r="F337" s="17">
        <v>736000</v>
      </c>
      <c r="G337" s="17">
        <v>281097.26999999996</v>
      </c>
      <c r="H337" s="17">
        <v>645178.91000000061</v>
      </c>
    </row>
    <row r="338" spans="2:8" ht="15" customHeight="1" x14ac:dyDescent="0.25">
      <c r="B338" s="16" t="s">
        <v>18</v>
      </c>
      <c r="C338" s="16" t="s">
        <v>43</v>
      </c>
      <c r="D338" s="16" t="s">
        <v>38</v>
      </c>
      <c r="E338" s="16" t="s">
        <v>33</v>
      </c>
      <c r="F338" s="17">
        <v>0</v>
      </c>
      <c r="G338" s="17">
        <v>692.2</v>
      </c>
      <c r="H338" s="17">
        <v>2071.5500000000002</v>
      </c>
    </row>
    <row r="339" spans="2:8" ht="15" customHeight="1" x14ac:dyDescent="0.25">
      <c r="B339" s="16" t="s">
        <v>18</v>
      </c>
      <c r="C339" s="16" t="s">
        <v>43</v>
      </c>
      <c r="D339" s="16" t="s">
        <v>38</v>
      </c>
      <c r="E339" s="16" t="s">
        <v>33</v>
      </c>
      <c r="F339" s="17">
        <v>11040</v>
      </c>
      <c r="G339" s="17">
        <v>10589.67</v>
      </c>
      <c r="H339" s="17">
        <v>7752.7599999999993</v>
      </c>
    </row>
    <row r="340" spans="2:8" ht="15" customHeight="1" x14ac:dyDescent="0.25">
      <c r="B340" s="16" t="s">
        <v>18</v>
      </c>
      <c r="C340" s="16" t="s">
        <v>43</v>
      </c>
      <c r="D340" s="16" t="s">
        <v>38</v>
      </c>
      <c r="E340" s="16" t="s">
        <v>33</v>
      </c>
      <c r="F340" s="17">
        <v>475000</v>
      </c>
      <c r="G340" s="17">
        <v>188511.23999999996</v>
      </c>
      <c r="H340" s="17">
        <v>408378.16000000003</v>
      </c>
    </row>
    <row r="341" spans="2:8" ht="15" customHeight="1" x14ac:dyDescent="0.25">
      <c r="B341" s="16" t="s">
        <v>18</v>
      </c>
      <c r="C341" s="16" t="s">
        <v>43</v>
      </c>
      <c r="D341" s="16" t="s">
        <v>38</v>
      </c>
      <c r="E341" s="16" t="s">
        <v>33</v>
      </c>
      <c r="F341" s="17">
        <v>43650</v>
      </c>
      <c r="G341" s="17">
        <v>45305.270000000004</v>
      </c>
      <c r="H341" s="17">
        <v>38001.30999999999</v>
      </c>
    </row>
    <row r="342" spans="2:8" ht="15" customHeight="1" x14ac:dyDescent="0.25">
      <c r="B342" s="16" t="s">
        <v>18</v>
      </c>
      <c r="C342" s="16" t="s">
        <v>43</v>
      </c>
      <c r="D342" s="16" t="s">
        <v>38</v>
      </c>
      <c r="E342" s="16" t="s">
        <v>33</v>
      </c>
      <c r="F342" s="17">
        <v>1200000</v>
      </c>
      <c r="G342" s="17">
        <v>849168.13000000012</v>
      </c>
      <c r="H342" s="17">
        <v>1057423.2100000007</v>
      </c>
    </row>
    <row r="343" spans="2:8" ht="15" customHeight="1" x14ac:dyDescent="0.25">
      <c r="B343" s="16" t="s">
        <v>18</v>
      </c>
      <c r="C343" s="16" t="s">
        <v>43</v>
      </c>
      <c r="D343" s="16" t="s">
        <v>38</v>
      </c>
      <c r="E343" s="16" t="s">
        <v>33</v>
      </c>
      <c r="F343" s="17">
        <v>0</v>
      </c>
      <c r="G343" s="17">
        <v>0</v>
      </c>
      <c r="H343" s="17">
        <v>32682.659999999996</v>
      </c>
    </row>
    <row r="344" spans="2:8" ht="15" customHeight="1" x14ac:dyDescent="0.25">
      <c r="B344" s="16" t="s">
        <v>18</v>
      </c>
      <c r="C344" s="16" t="s">
        <v>43</v>
      </c>
      <c r="D344" s="16" t="s">
        <v>38</v>
      </c>
      <c r="E344" s="16" t="s">
        <v>33</v>
      </c>
      <c r="F344" s="17">
        <v>0</v>
      </c>
      <c r="G344" s="17">
        <v>216634.92</v>
      </c>
      <c r="H344" s="17">
        <v>0</v>
      </c>
    </row>
    <row r="345" spans="2:8" ht="15" customHeight="1" x14ac:dyDescent="0.25">
      <c r="B345" s="16" t="s">
        <v>18</v>
      </c>
      <c r="C345" s="16" t="s">
        <v>43</v>
      </c>
      <c r="D345" s="16" t="s">
        <v>38</v>
      </c>
      <c r="E345" s="16" t="s">
        <v>33</v>
      </c>
      <c r="F345" s="17">
        <v>144444.44444444444</v>
      </c>
      <c r="G345" s="17">
        <v>62654.460000000006</v>
      </c>
      <c r="H345" s="17">
        <v>1032.21</v>
      </c>
    </row>
    <row r="346" spans="2:8" ht="15" customHeight="1" x14ac:dyDescent="0.25">
      <c r="B346" s="16" t="s">
        <v>18</v>
      </c>
      <c r="C346" s="16" t="s">
        <v>43</v>
      </c>
      <c r="D346" s="16" t="s">
        <v>38</v>
      </c>
      <c r="E346" s="16" t="s">
        <v>33</v>
      </c>
      <c r="F346" s="17">
        <v>5000</v>
      </c>
      <c r="G346" s="17">
        <v>902.96999999999991</v>
      </c>
      <c r="H346" s="17">
        <v>74.88</v>
      </c>
    </row>
    <row r="347" spans="2:8" ht="15" customHeight="1" x14ac:dyDescent="0.25">
      <c r="B347" s="16" t="s">
        <v>16</v>
      </c>
      <c r="C347" s="16" t="s">
        <v>43</v>
      </c>
      <c r="D347" s="16" t="s">
        <v>38</v>
      </c>
      <c r="E347" s="16" t="s">
        <v>33</v>
      </c>
      <c r="F347" s="17">
        <v>160000</v>
      </c>
      <c r="G347" s="18">
        <v>539549.66000000027</v>
      </c>
      <c r="H347" s="18">
        <v>13758.149999999998</v>
      </c>
    </row>
    <row r="348" spans="2:8" ht="15" customHeight="1" x14ac:dyDescent="0.25">
      <c r="B348" s="16" t="s">
        <v>16</v>
      </c>
      <c r="C348" s="16" t="s">
        <v>43</v>
      </c>
      <c r="D348" s="16" t="s">
        <v>38</v>
      </c>
      <c r="E348" s="16" t="s">
        <v>33</v>
      </c>
      <c r="F348" s="17">
        <v>40769.230769230766</v>
      </c>
      <c r="G348" s="17">
        <v>53854.140000000029</v>
      </c>
      <c r="H348" s="17">
        <v>71841.340000000011</v>
      </c>
    </row>
    <row r="349" spans="2:8" ht="15" customHeight="1" x14ac:dyDescent="0.25">
      <c r="B349" s="16" t="s">
        <v>16</v>
      </c>
      <c r="C349" s="16" t="s">
        <v>43</v>
      </c>
      <c r="D349" s="16" t="s">
        <v>38</v>
      </c>
      <c r="E349" s="16" t="s">
        <v>33</v>
      </c>
      <c r="F349" s="17">
        <v>65769.230769230766</v>
      </c>
      <c r="G349" s="17">
        <v>49819.029999999992</v>
      </c>
      <c r="H349" s="17">
        <v>131137.72999999998</v>
      </c>
    </row>
    <row r="350" spans="2:8" ht="15" customHeight="1" x14ac:dyDescent="0.25">
      <c r="B350" s="16" t="s">
        <v>16</v>
      </c>
      <c r="C350" s="16" t="s">
        <v>43</v>
      </c>
      <c r="D350" s="16" t="s">
        <v>38</v>
      </c>
      <c r="E350" s="16" t="s">
        <v>33</v>
      </c>
      <c r="F350" s="17">
        <v>12000</v>
      </c>
      <c r="G350" s="17">
        <v>0</v>
      </c>
      <c r="H350" s="17">
        <v>11838.600000000002</v>
      </c>
    </row>
    <row r="351" spans="2:8" ht="15" customHeight="1" x14ac:dyDescent="0.25">
      <c r="B351" s="16" t="s">
        <v>16</v>
      </c>
      <c r="C351" s="16" t="s">
        <v>43</v>
      </c>
      <c r="D351" s="16" t="s">
        <v>38</v>
      </c>
      <c r="E351" s="16" t="s">
        <v>33</v>
      </c>
      <c r="F351" s="17">
        <v>574118</v>
      </c>
      <c r="G351" s="17">
        <v>486505.07999999996</v>
      </c>
      <c r="H351" s="17">
        <v>373123.98999999993</v>
      </c>
    </row>
    <row r="352" spans="2:8" ht="15" customHeight="1" x14ac:dyDescent="0.25">
      <c r="B352" s="16" t="s">
        <v>16</v>
      </c>
      <c r="C352" s="16" t="s">
        <v>43</v>
      </c>
      <c r="D352" s="16" t="s">
        <v>38</v>
      </c>
      <c r="E352" s="16" t="s">
        <v>33</v>
      </c>
      <c r="F352" s="17">
        <v>0</v>
      </c>
      <c r="G352" s="17">
        <v>2371.1000000000004</v>
      </c>
      <c r="H352" s="17">
        <v>4325.43</v>
      </c>
    </row>
    <row r="353" spans="2:8" ht="15" customHeight="1" x14ac:dyDescent="0.25">
      <c r="B353" s="16" t="s">
        <v>16</v>
      </c>
      <c r="C353" s="16" t="s">
        <v>43</v>
      </c>
      <c r="D353" s="16" t="s">
        <v>38</v>
      </c>
      <c r="E353" s="16" t="s">
        <v>33</v>
      </c>
      <c r="F353" s="17">
        <v>0</v>
      </c>
      <c r="G353" s="17">
        <v>465.38</v>
      </c>
      <c r="H353" s="17">
        <v>0</v>
      </c>
    </row>
    <row r="354" spans="2:8" ht="15" customHeight="1" x14ac:dyDescent="0.25">
      <c r="B354" s="16" t="s">
        <v>16</v>
      </c>
      <c r="C354" s="16" t="s">
        <v>43</v>
      </c>
      <c r="D354" s="16" t="s">
        <v>38</v>
      </c>
      <c r="E354" s="16" t="s">
        <v>33</v>
      </c>
      <c r="F354" s="17">
        <v>276000</v>
      </c>
      <c r="G354" s="17">
        <v>150040.42000000004</v>
      </c>
      <c r="H354" s="17">
        <v>105496.24000000009</v>
      </c>
    </row>
    <row r="355" spans="2:8" ht="15" customHeight="1" x14ac:dyDescent="0.25">
      <c r="B355" s="16" t="s">
        <v>16</v>
      </c>
      <c r="C355" s="16" t="s">
        <v>43</v>
      </c>
      <c r="D355" s="16" t="s">
        <v>38</v>
      </c>
      <c r="E355" s="16" t="s">
        <v>33</v>
      </c>
      <c r="F355" s="17">
        <v>920000</v>
      </c>
      <c r="G355" s="19">
        <v>851158.39000000025</v>
      </c>
      <c r="H355" s="19">
        <v>613474.64</v>
      </c>
    </row>
    <row r="356" spans="2:8" ht="15" customHeight="1" x14ac:dyDescent="0.25">
      <c r="B356" s="16" t="s">
        <v>16</v>
      </c>
      <c r="C356" s="16" t="s">
        <v>43</v>
      </c>
      <c r="D356" s="16" t="s">
        <v>38</v>
      </c>
      <c r="E356" s="16" t="s">
        <v>33</v>
      </c>
      <c r="F356" s="17">
        <v>498123.00449491531</v>
      </c>
      <c r="G356" s="17">
        <v>338192.05</v>
      </c>
      <c r="H356" s="17">
        <v>192518.82</v>
      </c>
    </row>
    <row r="357" spans="2:8" ht="15" customHeight="1" x14ac:dyDescent="0.25">
      <c r="B357" s="16" t="s">
        <v>16</v>
      </c>
      <c r="C357" s="16" t="s">
        <v>43</v>
      </c>
      <c r="D357" s="16" t="s">
        <v>38</v>
      </c>
      <c r="E357" s="16" t="s">
        <v>33</v>
      </c>
      <c r="F357" s="17">
        <v>0</v>
      </c>
      <c r="G357" s="17">
        <v>46.92</v>
      </c>
      <c r="H357" s="17">
        <v>0</v>
      </c>
    </row>
    <row r="358" spans="2:8" ht="15" customHeight="1" x14ac:dyDescent="0.25">
      <c r="B358" s="16" t="s">
        <v>16</v>
      </c>
      <c r="C358" s="16" t="s">
        <v>43</v>
      </c>
      <c r="D358" s="16" t="s">
        <v>38</v>
      </c>
      <c r="E358" s="16" t="s">
        <v>33</v>
      </c>
      <c r="F358" s="17">
        <v>0</v>
      </c>
      <c r="G358" s="17">
        <v>7881.6400000000012</v>
      </c>
      <c r="H358" s="17">
        <v>66752.920000000013</v>
      </c>
    </row>
    <row r="359" spans="2:8" ht="15" customHeight="1" x14ac:dyDescent="0.25">
      <c r="B359" s="16" t="s">
        <v>16</v>
      </c>
      <c r="C359" s="16" t="s">
        <v>43</v>
      </c>
      <c r="D359" s="16" t="s">
        <v>38</v>
      </c>
      <c r="E359" s="16" t="s">
        <v>33</v>
      </c>
      <c r="F359" s="17">
        <v>37500</v>
      </c>
      <c r="G359" s="17">
        <v>893.86</v>
      </c>
      <c r="H359" s="17">
        <v>6851.92</v>
      </c>
    </row>
    <row r="360" spans="2:8" ht="15" customHeight="1" x14ac:dyDescent="0.25">
      <c r="B360" s="16" t="s">
        <v>16</v>
      </c>
      <c r="C360" s="16" t="s">
        <v>43</v>
      </c>
      <c r="D360" s="16" t="s">
        <v>38</v>
      </c>
      <c r="E360" s="16" t="s">
        <v>33</v>
      </c>
      <c r="F360" s="17">
        <v>1744444.4444444445</v>
      </c>
      <c r="G360" s="18">
        <v>2268841.0899999929</v>
      </c>
      <c r="H360" s="18">
        <v>1907756.4599999983</v>
      </c>
    </row>
    <row r="361" spans="2:8" ht="15" customHeight="1" x14ac:dyDescent="0.25">
      <c r="B361" s="16" t="s">
        <v>16</v>
      </c>
      <c r="C361" s="16" t="s">
        <v>43</v>
      </c>
      <c r="D361" s="16" t="s">
        <v>38</v>
      </c>
      <c r="E361" s="16" t="s">
        <v>33</v>
      </c>
      <c r="F361" s="17">
        <v>0</v>
      </c>
      <c r="G361" s="17">
        <v>162423.89999999997</v>
      </c>
      <c r="H361" s="17">
        <v>37353.15</v>
      </c>
    </row>
    <row r="362" spans="2:8" ht="15" customHeight="1" x14ac:dyDescent="0.25">
      <c r="B362" s="16" t="s">
        <v>16</v>
      </c>
      <c r="C362" s="16" t="s">
        <v>43</v>
      </c>
      <c r="D362" s="16" t="s">
        <v>38</v>
      </c>
      <c r="E362" s="16" t="s">
        <v>33</v>
      </c>
      <c r="F362" s="17">
        <v>20000</v>
      </c>
      <c r="G362" s="18">
        <v>13350.079999999998</v>
      </c>
      <c r="H362" s="18">
        <v>2447.65</v>
      </c>
    </row>
    <row r="363" spans="2:8" ht="15" customHeight="1" x14ac:dyDescent="0.25">
      <c r="B363" s="16" t="s">
        <v>16</v>
      </c>
      <c r="C363" s="16" t="s">
        <v>43</v>
      </c>
      <c r="D363" s="16" t="s">
        <v>38</v>
      </c>
      <c r="E363" s="16" t="s">
        <v>33</v>
      </c>
      <c r="F363" s="17">
        <v>450000</v>
      </c>
      <c r="G363" s="18">
        <v>749249.85000000021</v>
      </c>
      <c r="H363" s="18"/>
    </row>
    <row r="364" spans="2:8" ht="15" customHeight="1" x14ac:dyDescent="0.25">
      <c r="B364" s="16" t="s">
        <v>24</v>
      </c>
      <c r="C364" s="16" t="s">
        <v>43</v>
      </c>
      <c r="D364" s="16" t="s">
        <v>38</v>
      </c>
      <c r="E364" s="16" t="s">
        <v>33</v>
      </c>
      <c r="F364" s="17">
        <v>140000</v>
      </c>
      <c r="G364" s="17">
        <v>2590.1800000000003</v>
      </c>
      <c r="H364" s="17">
        <v>197410.03999999983</v>
      </c>
    </row>
    <row r="365" spans="2:8" ht="15" customHeight="1" x14ac:dyDescent="0.25">
      <c r="B365" s="16" t="s">
        <v>24</v>
      </c>
      <c r="C365" s="16" t="s">
        <v>43</v>
      </c>
      <c r="D365" s="16" t="s">
        <v>38</v>
      </c>
      <c r="E365" s="16" t="s">
        <v>33</v>
      </c>
      <c r="F365" s="17">
        <v>1230769.2307692308</v>
      </c>
      <c r="G365" s="17">
        <v>103768.35999999999</v>
      </c>
      <c r="H365" s="17">
        <v>557771.56000000006</v>
      </c>
    </row>
    <row r="366" spans="2:8" ht="15" customHeight="1" x14ac:dyDescent="0.25">
      <c r="B366" s="16" t="s">
        <v>24</v>
      </c>
      <c r="C366" s="16" t="s">
        <v>43</v>
      </c>
      <c r="D366" s="16" t="s">
        <v>38</v>
      </c>
      <c r="E366" s="16" t="s">
        <v>33</v>
      </c>
      <c r="F366" s="17">
        <v>7000</v>
      </c>
      <c r="G366" s="17">
        <v>1971.6</v>
      </c>
      <c r="H366" s="17">
        <v>1971.6</v>
      </c>
    </row>
    <row r="367" spans="2:8" ht="15" customHeight="1" x14ac:dyDescent="0.25">
      <c r="B367" s="16" t="s">
        <v>24</v>
      </c>
      <c r="C367" s="16" t="s">
        <v>43</v>
      </c>
      <c r="D367" s="16" t="s">
        <v>38</v>
      </c>
      <c r="E367" s="16" t="s">
        <v>33</v>
      </c>
      <c r="F367" s="17">
        <v>0</v>
      </c>
      <c r="G367" s="17">
        <v>25485.47</v>
      </c>
      <c r="H367" s="17">
        <v>51418.79</v>
      </c>
    </row>
    <row r="368" spans="2:8" ht="15" customHeight="1" x14ac:dyDescent="0.25">
      <c r="B368" s="16" t="s">
        <v>24</v>
      </c>
      <c r="C368" s="16" t="s">
        <v>43</v>
      </c>
      <c r="D368" s="16" t="s">
        <v>38</v>
      </c>
      <c r="E368" s="16" t="s">
        <v>33</v>
      </c>
      <c r="F368" s="17">
        <v>1200000</v>
      </c>
      <c r="G368" s="17">
        <v>321979.81000000029</v>
      </c>
      <c r="H368" s="17">
        <v>1396056.4499999993</v>
      </c>
    </row>
    <row r="369" spans="2:8" ht="15" customHeight="1" x14ac:dyDescent="0.25">
      <c r="B369" s="16" t="s">
        <v>24</v>
      </c>
      <c r="C369" s="16" t="s">
        <v>43</v>
      </c>
      <c r="D369" s="16" t="s">
        <v>38</v>
      </c>
      <c r="E369" s="16" t="s">
        <v>33</v>
      </c>
      <c r="F369" s="17">
        <v>2000</v>
      </c>
      <c r="G369" s="17">
        <v>0</v>
      </c>
      <c r="H369" s="17">
        <v>1866.15</v>
      </c>
    </row>
    <row r="370" spans="2:8" ht="15" customHeight="1" x14ac:dyDescent="0.25">
      <c r="B370" s="16" t="s">
        <v>24</v>
      </c>
      <c r="C370" s="16" t="s">
        <v>43</v>
      </c>
      <c r="D370" s="16" t="s">
        <v>38</v>
      </c>
      <c r="E370" s="16" t="s">
        <v>33</v>
      </c>
      <c r="F370" s="17">
        <v>0</v>
      </c>
      <c r="G370" s="17">
        <v>61822.680000000015</v>
      </c>
      <c r="H370" s="17">
        <v>146958.37999999998</v>
      </c>
    </row>
    <row r="371" spans="2:8" ht="15" customHeight="1" x14ac:dyDescent="0.25">
      <c r="B371" s="16" t="s">
        <v>24</v>
      </c>
      <c r="C371" s="16" t="s">
        <v>43</v>
      </c>
      <c r="D371" s="16" t="s">
        <v>38</v>
      </c>
      <c r="E371" s="16" t="s">
        <v>33</v>
      </c>
      <c r="F371" s="17">
        <v>0</v>
      </c>
      <c r="G371" s="17">
        <v>0</v>
      </c>
      <c r="H371" s="17">
        <v>712.5</v>
      </c>
    </row>
    <row r="372" spans="2:8" ht="15" customHeight="1" x14ac:dyDescent="0.25">
      <c r="B372" s="16" t="s">
        <v>24</v>
      </c>
      <c r="C372" s="16" t="s">
        <v>43</v>
      </c>
      <c r="D372" s="16" t="s">
        <v>38</v>
      </c>
      <c r="E372" s="16" t="s">
        <v>33</v>
      </c>
      <c r="F372" s="17">
        <v>1288000</v>
      </c>
      <c r="G372" s="17">
        <v>317219.48</v>
      </c>
      <c r="H372" s="17">
        <v>989189.71999999892</v>
      </c>
    </row>
    <row r="373" spans="2:8" ht="15" customHeight="1" x14ac:dyDescent="0.25">
      <c r="B373" s="16" t="s">
        <v>24</v>
      </c>
      <c r="C373" s="16" t="s">
        <v>43</v>
      </c>
      <c r="D373" s="16" t="s">
        <v>38</v>
      </c>
      <c r="E373" s="16" t="s">
        <v>33</v>
      </c>
      <c r="F373" s="17">
        <v>474402.86142372881</v>
      </c>
      <c r="G373" s="17">
        <v>3416.2</v>
      </c>
      <c r="H373" s="17">
        <v>207136.54</v>
      </c>
    </row>
    <row r="374" spans="2:8" ht="15" customHeight="1" x14ac:dyDescent="0.25">
      <c r="B374" s="16" t="s">
        <v>24</v>
      </c>
      <c r="C374" s="16" t="s">
        <v>43</v>
      </c>
      <c r="D374" s="16" t="s">
        <v>38</v>
      </c>
      <c r="E374" s="16" t="s">
        <v>33</v>
      </c>
      <c r="F374" s="17">
        <v>1900</v>
      </c>
      <c r="G374" s="17">
        <v>0</v>
      </c>
      <c r="H374" s="17">
        <v>2875.8</v>
      </c>
    </row>
    <row r="375" spans="2:8" ht="15" customHeight="1" x14ac:dyDescent="0.25">
      <c r="B375" s="16" t="s">
        <v>24</v>
      </c>
      <c r="C375" s="16" t="s">
        <v>43</v>
      </c>
      <c r="D375" s="16" t="s">
        <v>38</v>
      </c>
      <c r="E375" s="16" t="s">
        <v>33</v>
      </c>
      <c r="F375" s="17">
        <v>32010</v>
      </c>
      <c r="G375" s="17">
        <v>14658.510000000002</v>
      </c>
      <c r="H375" s="17">
        <v>85834.309999999969</v>
      </c>
    </row>
    <row r="376" spans="2:8" ht="15" customHeight="1" x14ac:dyDescent="0.25">
      <c r="B376" s="16" t="s">
        <v>24</v>
      </c>
      <c r="C376" s="16" t="s">
        <v>43</v>
      </c>
      <c r="D376" s="16" t="s">
        <v>38</v>
      </c>
      <c r="E376" s="16" t="s">
        <v>33</v>
      </c>
      <c r="F376" s="17">
        <v>0</v>
      </c>
      <c r="G376" s="17">
        <v>228.6</v>
      </c>
      <c r="H376" s="17">
        <v>6798.74</v>
      </c>
    </row>
    <row r="377" spans="2:8" ht="15" customHeight="1" x14ac:dyDescent="0.25">
      <c r="B377" s="16" t="s">
        <v>24</v>
      </c>
      <c r="C377" s="16" t="s">
        <v>43</v>
      </c>
      <c r="D377" s="16" t="s">
        <v>38</v>
      </c>
      <c r="E377" s="16" t="s">
        <v>33</v>
      </c>
      <c r="F377" s="17">
        <v>1844444.4444444445</v>
      </c>
      <c r="G377" s="17">
        <v>629818.87000000046</v>
      </c>
      <c r="H377" s="17">
        <v>1510470.1300000062</v>
      </c>
    </row>
    <row r="378" spans="2:8" ht="15" customHeight="1" x14ac:dyDescent="0.25">
      <c r="B378" s="16" t="s">
        <v>24</v>
      </c>
      <c r="C378" s="16" t="s">
        <v>43</v>
      </c>
      <c r="D378" s="16" t="s">
        <v>38</v>
      </c>
      <c r="E378" s="16" t="s">
        <v>33</v>
      </c>
      <c r="F378" s="17">
        <v>643192.34536002995</v>
      </c>
      <c r="G378" s="17">
        <v>171389.83000000002</v>
      </c>
      <c r="H378" s="17">
        <v>690107.40000000014</v>
      </c>
    </row>
    <row r="379" spans="2:8" ht="15" customHeight="1" x14ac:dyDescent="0.25">
      <c r="B379" s="16" t="s">
        <v>24</v>
      </c>
      <c r="C379" s="16" t="s">
        <v>43</v>
      </c>
      <c r="D379" s="16" t="s">
        <v>38</v>
      </c>
      <c r="E379" s="16" t="s">
        <v>33</v>
      </c>
      <c r="F379" s="17">
        <v>1130000</v>
      </c>
      <c r="G379" s="17">
        <v>245912.9500000001</v>
      </c>
      <c r="H379" s="17">
        <v>828003.20999999985</v>
      </c>
    </row>
    <row r="380" spans="2:8" ht="15" customHeight="1" x14ac:dyDescent="0.25">
      <c r="B380" s="16" t="s">
        <v>24</v>
      </c>
      <c r="C380" s="16" t="s">
        <v>43</v>
      </c>
      <c r="D380" s="16" t="s">
        <v>38</v>
      </c>
      <c r="E380" s="16" t="s">
        <v>33</v>
      </c>
      <c r="F380" s="17">
        <v>190689</v>
      </c>
      <c r="G380" s="17">
        <v>28280</v>
      </c>
      <c r="H380" s="17">
        <v>179723.41999999998</v>
      </c>
    </row>
    <row r="381" spans="2:8" ht="15" customHeight="1" x14ac:dyDescent="0.25">
      <c r="B381" s="16" t="s">
        <v>23</v>
      </c>
      <c r="C381" s="16" t="s">
        <v>43</v>
      </c>
      <c r="D381" s="16" t="s">
        <v>38</v>
      </c>
      <c r="E381" s="16" t="s">
        <v>33</v>
      </c>
      <c r="F381" s="17">
        <v>200000</v>
      </c>
      <c r="G381" s="17">
        <v>320056.29000000068</v>
      </c>
      <c r="H381" s="17">
        <v>276075.67000000027</v>
      </c>
    </row>
    <row r="382" spans="2:8" ht="15" customHeight="1" x14ac:dyDescent="0.25">
      <c r="B382" s="16" t="s">
        <v>23</v>
      </c>
      <c r="C382" s="16" t="s">
        <v>43</v>
      </c>
      <c r="D382" s="16" t="s">
        <v>38</v>
      </c>
      <c r="E382" s="16" t="s">
        <v>33</v>
      </c>
      <c r="F382" s="17">
        <v>15000</v>
      </c>
      <c r="G382" s="17">
        <v>906.8599999999999</v>
      </c>
      <c r="H382" s="17">
        <v>248</v>
      </c>
    </row>
    <row r="383" spans="2:8" ht="15" customHeight="1" x14ac:dyDescent="0.25">
      <c r="B383" s="16" t="s">
        <v>23</v>
      </c>
      <c r="C383" s="16" t="s">
        <v>43</v>
      </c>
      <c r="D383" s="16" t="s">
        <v>38</v>
      </c>
      <c r="E383" s="16" t="s">
        <v>33</v>
      </c>
      <c r="F383" s="17">
        <v>1230769.2307692308</v>
      </c>
      <c r="G383" s="17">
        <v>556586.25999999978</v>
      </c>
      <c r="H383" s="17">
        <v>781454.84999999858</v>
      </c>
    </row>
    <row r="384" spans="2:8" ht="15" customHeight="1" x14ac:dyDescent="0.25">
      <c r="B384" s="16" t="s">
        <v>23</v>
      </c>
      <c r="C384" s="16" t="s">
        <v>43</v>
      </c>
      <c r="D384" s="16" t="s">
        <v>38</v>
      </c>
      <c r="E384" s="16" t="s">
        <v>33</v>
      </c>
      <c r="F384" s="17">
        <v>7000</v>
      </c>
      <c r="G384" s="17">
        <v>525</v>
      </c>
      <c r="H384" s="17">
        <v>5018.32</v>
      </c>
    </row>
    <row r="385" spans="2:8" ht="15" customHeight="1" x14ac:dyDescent="0.25">
      <c r="B385" s="16" t="s">
        <v>23</v>
      </c>
      <c r="C385" s="16" t="s">
        <v>43</v>
      </c>
      <c r="D385" s="16" t="s">
        <v>38</v>
      </c>
      <c r="E385" s="16" t="s">
        <v>33</v>
      </c>
      <c r="F385" s="17">
        <v>0</v>
      </c>
      <c r="G385" s="17">
        <v>30031.199999999997</v>
      </c>
      <c r="H385" s="17">
        <v>39447.840000000011</v>
      </c>
    </row>
    <row r="386" spans="2:8" ht="15" customHeight="1" x14ac:dyDescent="0.25">
      <c r="B386" s="16" t="s">
        <v>23</v>
      </c>
      <c r="C386" s="16" t="s">
        <v>43</v>
      </c>
      <c r="D386" s="16" t="s">
        <v>38</v>
      </c>
      <c r="E386" s="16" t="s">
        <v>33</v>
      </c>
      <c r="F386" s="17">
        <v>574118</v>
      </c>
      <c r="G386" s="17">
        <v>190106.03</v>
      </c>
      <c r="H386" s="17">
        <v>517403.46</v>
      </c>
    </row>
    <row r="387" spans="2:8" ht="15" customHeight="1" x14ac:dyDescent="0.25">
      <c r="B387" s="16" t="s">
        <v>23</v>
      </c>
      <c r="C387" s="16" t="s">
        <v>43</v>
      </c>
      <c r="D387" s="16" t="s">
        <v>38</v>
      </c>
      <c r="E387" s="16" t="s">
        <v>33</v>
      </c>
      <c r="F387" s="17">
        <v>2000</v>
      </c>
      <c r="G387" s="17">
        <v>7175</v>
      </c>
      <c r="H387" s="17">
        <v>0</v>
      </c>
    </row>
    <row r="388" spans="2:8" ht="15" customHeight="1" x14ac:dyDescent="0.25">
      <c r="B388" s="16" t="s">
        <v>23</v>
      </c>
      <c r="C388" s="16" t="s">
        <v>43</v>
      </c>
      <c r="D388" s="16" t="s">
        <v>38</v>
      </c>
      <c r="E388" s="16" t="s">
        <v>33</v>
      </c>
      <c r="F388" s="17">
        <v>0</v>
      </c>
      <c r="G388" s="17">
        <v>-4400</v>
      </c>
      <c r="H388" s="17">
        <v>5800.67</v>
      </c>
    </row>
    <row r="389" spans="2:8" ht="15" customHeight="1" x14ac:dyDescent="0.25">
      <c r="B389" s="16" t="s">
        <v>23</v>
      </c>
      <c r="C389" s="16" t="s">
        <v>43</v>
      </c>
      <c r="D389" s="16" t="s">
        <v>38</v>
      </c>
      <c r="E389" s="16" t="s">
        <v>33</v>
      </c>
      <c r="F389" s="17">
        <v>541431.92961864406</v>
      </c>
      <c r="G389" s="17">
        <v>1347998</v>
      </c>
      <c r="H389" s="17">
        <v>153826.5</v>
      </c>
    </row>
    <row r="390" spans="2:8" ht="15" customHeight="1" x14ac:dyDescent="0.25">
      <c r="B390" s="16" t="s">
        <v>23</v>
      </c>
      <c r="C390" s="16" t="s">
        <v>43</v>
      </c>
      <c r="D390" s="16" t="s">
        <v>38</v>
      </c>
      <c r="E390" s="16" t="s">
        <v>33</v>
      </c>
      <c r="F390" s="17">
        <v>1288000</v>
      </c>
      <c r="G390" s="17">
        <v>1000155.7100000018</v>
      </c>
      <c r="H390" s="17">
        <v>1364372.6999999958</v>
      </c>
    </row>
    <row r="391" spans="2:8" ht="15" customHeight="1" x14ac:dyDescent="0.25">
      <c r="B391" s="16" t="s">
        <v>23</v>
      </c>
      <c r="C391" s="16" t="s">
        <v>43</v>
      </c>
      <c r="D391" s="16" t="s">
        <v>38</v>
      </c>
      <c r="E391" s="16" t="s">
        <v>33</v>
      </c>
      <c r="F391" s="17">
        <v>498123.00449491531</v>
      </c>
      <c r="G391" s="17">
        <v>179397.6</v>
      </c>
      <c r="H391" s="17">
        <v>172568.5</v>
      </c>
    </row>
    <row r="392" spans="2:8" ht="15" customHeight="1" x14ac:dyDescent="0.25">
      <c r="B392" s="16" t="s">
        <v>23</v>
      </c>
      <c r="C392" s="16" t="s">
        <v>43</v>
      </c>
      <c r="D392" s="16" t="s">
        <v>38</v>
      </c>
      <c r="E392" s="16" t="s">
        <v>33</v>
      </c>
      <c r="F392" s="17">
        <v>0</v>
      </c>
      <c r="G392" s="17">
        <v>0</v>
      </c>
      <c r="H392" s="17">
        <v>5826.2400000000007</v>
      </c>
    </row>
    <row r="393" spans="2:8" ht="15" customHeight="1" x14ac:dyDescent="0.25">
      <c r="B393" s="16" t="s">
        <v>23</v>
      </c>
      <c r="C393" s="16" t="s">
        <v>43</v>
      </c>
      <c r="D393" s="16" t="s">
        <v>38</v>
      </c>
      <c r="E393" s="16" t="s">
        <v>33</v>
      </c>
      <c r="F393" s="17">
        <v>37830</v>
      </c>
      <c r="G393" s="17">
        <v>37499.19</v>
      </c>
      <c r="H393" s="17">
        <v>36111.400000000023</v>
      </c>
    </row>
    <row r="394" spans="2:8" ht="15" customHeight="1" x14ac:dyDescent="0.25">
      <c r="B394" s="16" t="s">
        <v>23</v>
      </c>
      <c r="C394" s="16" t="s">
        <v>43</v>
      </c>
      <c r="D394" s="16" t="s">
        <v>38</v>
      </c>
      <c r="E394" s="16" t="s">
        <v>33</v>
      </c>
      <c r="F394" s="17">
        <v>0</v>
      </c>
      <c r="G394" s="17">
        <v>6483.7100000000009</v>
      </c>
      <c r="H394" s="17">
        <v>10950.970000000001</v>
      </c>
    </row>
    <row r="395" spans="2:8" ht="15" customHeight="1" x14ac:dyDescent="0.25">
      <c r="B395" s="16" t="s">
        <v>23</v>
      </c>
      <c r="C395" s="16" t="s">
        <v>43</v>
      </c>
      <c r="D395" s="16" t="s">
        <v>38</v>
      </c>
      <c r="E395" s="16" t="s">
        <v>33</v>
      </c>
      <c r="F395" s="17">
        <v>2044444.4444444445</v>
      </c>
      <c r="G395" s="17">
        <v>1260770.6500000022</v>
      </c>
      <c r="H395" s="17">
        <v>1906071.27</v>
      </c>
    </row>
    <row r="396" spans="2:8" ht="15" customHeight="1" x14ac:dyDescent="0.25">
      <c r="B396" s="16" t="s">
        <v>23</v>
      </c>
      <c r="C396" s="16" t="s">
        <v>43</v>
      </c>
      <c r="D396" s="16" t="s">
        <v>38</v>
      </c>
      <c r="E396" s="16" t="s">
        <v>33</v>
      </c>
      <c r="F396" s="17">
        <v>675351.9626280315</v>
      </c>
      <c r="G396" s="17">
        <v>477472.36000000004</v>
      </c>
      <c r="H396" s="17">
        <v>1065689.04</v>
      </c>
    </row>
    <row r="397" spans="2:8" ht="15" customHeight="1" x14ac:dyDescent="0.25">
      <c r="B397" s="16" t="s">
        <v>23</v>
      </c>
      <c r="C397" s="16" t="s">
        <v>43</v>
      </c>
      <c r="D397" s="16" t="s">
        <v>38</v>
      </c>
      <c r="E397" s="16" t="s">
        <v>33</v>
      </c>
      <c r="F397" s="17">
        <v>1130000</v>
      </c>
      <c r="G397" s="17">
        <v>864379.51000000117</v>
      </c>
      <c r="H397" s="17">
        <v>919200.09999999974</v>
      </c>
    </row>
    <row r="398" spans="2:8" ht="15" customHeight="1" x14ac:dyDescent="0.25">
      <c r="B398" s="16" t="s">
        <v>23</v>
      </c>
      <c r="C398" s="16" t="s">
        <v>43</v>
      </c>
      <c r="D398" s="16" t="s">
        <v>38</v>
      </c>
      <c r="E398" s="16" t="s">
        <v>33</v>
      </c>
      <c r="F398" s="17">
        <v>200233</v>
      </c>
      <c r="G398" s="17">
        <v>59252.380000000005</v>
      </c>
      <c r="H398" s="17">
        <v>55556.4</v>
      </c>
    </row>
    <row r="399" spans="2:8" ht="15" customHeight="1" x14ac:dyDescent="0.25">
      <c r="B399" s="16" t="s">
        <v>22</v>
      </c>
      <c r="C399" s="16" t="s">
        <v>43</v>
      </c>
      <c r="D399" s="16" t="s">
        <v>38</v>
      </c>
      <c r="E399" s="16" t="s">
        <v>33</v>
      </c>
      <c r="F399" s="17">
        <v>200000</v>
      </c>
      <c r="G399" s="17">
        <v>313680.98999999987</v>
      </c>
      <c r="H399" s="17">
        <v>292487.2300000001</v>
      </c>
    </row>
    <row r="400" spans="2:8" ht="15" customHeight="1" x14ac:dyDescent="0.25">
      <c r="B400" s="16" t="s">
        <v>22</v>
      </c>
      <c r="C400" s="16" t="s">
        <v>43</v>
      </c>
      <c r="D400" s="16" t="s">
        <v>38</v>
      </c>
      <c r="E400" s="16" t="s">
        <v>33</v>
      </c>
      <c r="F400" s="17">
        <v>0</v>
      </c>
      <c r="G400" s="17">
        <v>900</v>
      </c>
      <c r="H400" s="17">
        <v>0</v>
      </c>
    </row>
    <row r="401" spans="2:8" ht="15" customHeight="1" x14ac:dyDescent="0.25">
      <c r="B401" s="16" t="s">
        <v>22</v>
      </c>
      <c r="C401" s="16" t="s">
        <v>43</v>
      </c>
      <c r="D401" s="16" t="s">
        <v>38</v>
      </c>
      <c r="E401" s="16" t="s">
        <v>33</v>
      </c>
      <c r="F401" s="17">
        <v>80769.230769230766</v>
      </c>
      <c r="G401" s="17">
        <v>115425.66000000006</v>
      </c>
      <c r="H401" s="17">
        <v>62330.910000000033</v>
      </c>
    </row>
    <row r="402" spans="2:8" ht="15" customHeight="1" x14ac:dyDescent="0.25">
      <c r="B402" s="16" t="s">
        <v>22</v>
      </c>
      <c r="C402" s="16" t="s">
        <v>43</v>
      </c>
      <c r="D402" s="16" t="s">
        <v>38</v>
      </c>
      <c r="E402" s="16" t="s">
        <v>33</v>
      </c>
      <c r="F402" s="17">
        <v>0</v>
      </c>
      <c r="G402" s="17">
        <v>0</v>
      </c>
      <c r="H402" s="17">
        <v>552.04999999999995</v>
      </c>
    </row>
    <row r="403" spans="2:8" ht="15" customHeight="1" x14ac:dyDescent="0.25">
      <c r="B403" s="16" t="s">
        <v>22</v>
      </c>
      <c r="C403" s="16" t="s">
        <v>43</v>
      </c>
      <c r="D403" s="16" t="s">
        <v>38</v>
      </c>
      <c r="E403" s="16" t="s">
        <v>33</v>
      </c>
      <c r="F403" s="17">
        <v>90000</v>
      </c>
      <c r="G403" s="17">
        <v>58488.669999999991</v>
      </c>
      <c r="H403" s="17">
        <v>36814.819999999985</v>
      </c>
    </row>
    <row r="404" spans="2:8" ht="15" customHeight="1" x14ac:dyDescent="0.25">
      <c r="B404" s="16" t="s">
        <v>22</v>
      </c>
      <c r="C404" s="16" t="s">
        <v>43</v>
      </c>
      <c r="D404" s="16" t="s">
        <v>38</v>
      </c>
      <c r="E404" s="16" t="s">
        <v>33</v>
      </c>
      <c r="F404" s="17">
        <v>574118</v>
      </c>
      <c r="G404" s="17">
        <v>531600.94999999995</v>
      </c>
      <c r="H404" s="17">
        <v>510973.8</v>
      </c>
    </row>
    <row r="405" spans="2:8" ht="15" customHeight="1" x14ac:dyDescent="0.25">
      <c r="B405" s="16" t="s">
        <v>22</v>
      </c>
      <c r="C405" s="16" t="s">
        <v>43</v>
      </c>
      <c r="D405" s="16" t="s">
        <v>38</v>
      </c>
      <c r="E405" s="16" t="s">
        <v>33</v>
      </c>
      <c r="F405" s="17">
        <v>0</v>
      </c>
      <c r="G405" s="17">
        <v>402.46</v>
      </c>
      <c r="H405" s="17">
        <v>7924.5199999999995</v>
      </c>
    </row>
    <row r="406" spans="2:8" ht="15" customHeight="1" x14ac:dyDescent="0.25">
      <c r="B406" s="16" t="s">
        <v>22</v>
      </c>
      <c r="C406" s="16" t="s">
        <v>43</v>
      </c>
      <c r="D406" s="16" t="s">
        <v>38</v>
      </c>
      <c r="E406" s="16" t="s">
        <v>33</v>
      </c>
      <c r="F406" s="17">
        <v>0</v>
      </c>
      <c r="G406" s="17">
        <v>6088.8499999999995</v>
      </c>
      <c r="H406" s="17">
        <v>0</v>
      </c>
    </row>
    <row r="407" spans="2:8" ht="15" customHeight="1" x14ac:dyDescent="0.25">
      <c r="B407" s="16" t="s">
        <v>22</v>
      </c>
      <c r="C407" s="16" t="s">
        <v>43</v>
      </c>
      <c r="D407" s="16" t="s">
        <v>38</v>
      </c>
      <c r="E407" s="16" t="s">
        <v>33</v>
      </c>
      <c r="F407" s="17">
        <v>0</v>
      </c>
      <c r="G407" s="17">
        <v>414.31</v>
      </c>
      <c r="H407" s="17">
        <v>856.21999999999991</v>
      </c>
    </row>
    <row r="408" spans="2:8" ht="15" customHeight="1" x14ac:dyDescent="0.25">
      <c r="B408" s="16" t="s">
        <v>22</v>
      </c>
      <c r="C408" s="16" t="s">
        <v>43</v>
      </c>
      <c r="D408" s="16" t="s">
        <v>38</v>
      </c>
      <c r="E408" s="16" t="s">
        <v>33</v>
      </c>
      <c r="F408" s="17">
        <v>0</v>
      </c>
      <c r="G408" s="17">
        <v>223.2</v>
      </c>
      <c r="H408" s="17">
        <v>29112</v>
      </c>
    </row>
    <row r="409" spans="2:8" ht="15" customHeight="1" x14ac:dyDescent="0.25">
      <c r="B409" s="16" t="s">
        <v>22</v>
      </c>
      <c r="C409" s="16" t="s">
        <v>43</v>
      </c>
      <c r="D409" s="16" t="s">
        <v>38</v>
      </c>
      <c r="E409" s="16" t="s">
        <v>33</v>
      </c>
      <c r="F409" s="17">
        <v>0</v>
      </c>
      <c r="G409" s="17">
        <v>1419.1299999999999</v>
      </c>
      <c r="H409" s="17">
        <v>26773.93</v>
      </c>
    </row>
    <row r="410" spans="2:8" ht="15" customHeight="1" x14ac:dyDescent="0.25">
      <c r="B410" s="16" t="s">
        <v>22</v>
      </c>
      <c r="C410" s="16" t="s">
        <v>43</v>
      </c>
      <c r="D410" s="16" t="s">
        <v>38</v>
      </c>
      <c r="E410" s="16" t="s">
        <v>33</v>
      </c>
      <c r="F410" s="17">
        <v>300000</v>
      </c>
      <c r="G410" s="17">
        <v>205558.92</v>
      </c>
      <c r="H410" s="17"/>
    </row>
    <row r="411" spans="2:8" ht="15" customHeight="1" x14ac:dyDescent="0.25">
      <c r="B411" s="16" t="s">
        <v>22</v>
      </c>
      <c r="C411" s="16" t="s">
        <v>43</v>
      </c>
      <c r="D411" s="16" t="s">
        <v>38</v>
      </c>
      <c r="E411" s="16" t="s">
        <v>33</v>
      </c>
      <c r="F411" s="17">
        <v>0</v>
      </c>
      <c r="G411" s="17">
        <v>1364.1999999999998</v>
      </c>
      <c r="H411" s="17">
        <v>9657.1099999999988</v>
      </c>
    </row>
    <row r="412" spans="2:8" ht="15" customHeight="1" x14ac:dyDescent="0.25">
      <c r="B412" s="16" t="s">
        <v>22</v>
      </c>
      <c r="C412" s="16" t="s">
        <v>43</v>
      </c>
      <c r="D412" s="16" t="s">
        <v>38</v>
      </c>
      <c r="E412" s="16" t="s">
        <v>33</v>
      </c>
      <c r="F412" s="17">
        <v>25000</v>
      </c>
      <c r="G412" s="17">
        <v>18703.559999999983</v>
      </c>
      <c r="H412" s="17">
        <v>28373.500000000004</v>
      </c>
    </row>
    <row r="413" spans="2:8" ht="15" customHeight="1" x14ac:dyDescent="0.25">
      <c r="B413" s="16" t="s">
        <v>22</v>
      </c>
      <c r="C413" s="16" t="s">
        <v>43</v>
      </c>
      <c r="D413" s="16" t="s">
        <v>38</v>
      </c>
      <c r="E413" s="16" t="s">
        <v>33</v>
      </c>
      <c r="F413" s="17">
        <v>177966</v>
      </c>
      <c r="G413" s="17">
        <v>23830.960000000003</v>
      </c>
      <c r="H413" s="17">
        <v>55448.37</v>
      </c>
    </row>
    <row r="414" spans="2:8" ht="15" customHeight="1" x14ac:dyDescent="0.25">
      <c r="B414" s="16" t="s">
        <v>22</v>
      </c>
      <c r="C414" s="16" t="s">
        <v>43</v>
      </c>
      <c r="D414" s="16" t="s">
        <v>38</v>
      </c>
      <c r="E414" s="16" t="s">
        <v>33</v>
      </c>
      <c r="F414" s="17">
        <v>644444.4444444445</v>
      </c>
      <c r="G414" s="17">
        <v>506116.59</v>
      </c>
      <c r="H414" s="17">
        <v>1223763.290000001</v>
      </c>
    </row>
    <row r="415" spans="2:8" ht="15" customHeight="1" x14ac:dyDescent="0.25">
      <c r="B415" s="16" t="s">
        <v>22</v>
      </c>
      <c r="C415" s="16" t="s">
        <v>43</v>
      </c>
      <c r="D415" s="16" t="s">
        <v>38</v>
      </c>
      <c r="E415" s="16" t="s">
        <v>33</v>
      </c>
      <c r="F415" s="17">
        <v>1500</v>
      </c>
      <c r="G415" s="17">
        <v>4336.1799999999994</v>
      </c>
      <c r="H415" s="17">
        <v>914.03</v>
      </c>
    </row>
    <row r="416" spans="2:8" ht="15" customHeight="1" x14ac:dyDescent="0.25">
      <c r="B416" s="16" t="s">
        <v>22</v>
      </c>
      <c r="C416" s="16" t="s">
        <v>43</v>
      </c>
      <c r="D416" s="16" t="s">
        <v>38</v>
      </c>
      <c r="E416" s="16" t="s">
        <v>33</v>
      </c>
      <c r="F416" s="17">
        <v>2000</v>
      </c>
      <c r="G416" s="17">
        <v>211.06</v>
      </c>
      <c r="H416" s="17">
        <v>18730.440000000002</v>
      </c>
    </row>
    <row r="417" spans="2:8" ht="15" customHeight="1" x14ac:dyDescent="0.25">
      <c r="B417" s="16" t="s">
        <v>17</v>
      </c>
      <c r="C417" s="16" t="s">
        <v>44</v>
      </c>
      <c r="D417" s="16" t="s">
        <v>39</v>
      </c>
      <c r="E417" s="16" t="s">
        <v>34</v>
      </c>
      <c r="F417" s="17">
        <v>599369.89667796588</v>
      </c>
      <c r="G417" s="17">
        <v>3830941.4</v>
      </c>
      <c r="H417" s="17">
        <v>458922.1</v>
      </c>
    </row>
    <row r="418" spans="2:8" ht="15" customHeight="1" x14ac:dyDescent="0.25">
      <c r="B418" s="16" t="s">
        <v>17</v>
      </c>
      <c r="C418" s="16" t="s">
        <v>44</v>
      </c>
      <c r="D418" s="16" t="s">
        <v>39</v>
      </c>
      <c r="E418" s="16" t="s">
        <v>34</v>
      </c>
      <c r="F418" s="17">
        <v>1000</v>
      </c>
      <c r="G418" s="17">
        <v>989</v>
      </c>
      <c r="H418" s="17">
        <v>18144.690000000002</v>
      </c>
    </row>
    <row r="419" spans="2:8" ht="15" customHeight="1" x14ac:dyDescent="0.25">
      <c r="B419" s="16" t="s">
        <v>17</v>
      </c>
      <c r="C419" s="16" t="s">
        <v>44</v>
      </c>
      <c r="D419" s="16" t="s">
        <v>39</v>
      </c>
      <c r="E419" s="16" t="s">
        <v>34</v>
      </c>
      <c r="F419" s="17">
        <v>5000</v>
      </c>
      <c r="G419" s="17">
        <v>1648</v>
      </c>
      <c r="H419" s="17">
        <v>6628.49</v>
      </c>
    </row>
    <row r="420" spans="2:8" ht="15" customHeight="1" x14ac:dyDescent="0.25">
      <c r="B420" s="16" t="s">
        <v>17</v>
      </c>
      <c r="C420" s="16" t="s">
        <v>44</v>
      </c>
      <c r="D420" s="16" t="s">
        <v>39</v>
      </c>
      <c r="E420" s="16" t="s">
        <v>34</v>
      </c>
      <c r="F420" s="17">
        <v>51000</v>
      </c>
      <c r="G420" s="17">
        <v>57454.339999999967</v>
      </c>
      <c r="H420" s="17">
        <v>48241.160000000018</v>
      </c>
    </row>
    <row r="421" spans="2:8" ht="15" customHeight="1" x14ac:dyDescent="0.25">
      <c r="B421" s="16" t="s">
        <v>17</v>
      </c>
      <c r="C421" s="16" t="s">
        <v>44</v>
      </c>
      <c r="D421" s="16" t="s">
        <v>39</v>
      </c>
      <c r="E421" s="16" t="s">
        <v>34</v>
      </c>
      <c r="F421" s="17">
        <v>987000</v>
      </c>
      <c r="G421" s="17">
        <v>1016189.0000000002</v>
      </c>
      <c r="H421" s="17">
        <v>970206.72000000125</v>
      </c>
    </row>
    <row r="422" spans="2:8" ht="15" customHeight="1" x14ac:dyDescent="0.25">
      <c r="B422" s="16" t="s">
        <v>17</v>
      </c>
      <c r="C422" s="16" t="s">
        <v>44</v>
      </c>
      <c r="D422" s="16" t="s">
        <v>39</v>
      </c>
      <c r="E422" s="16" t="s">
        <v>34</v>
      </c>
      <c r="F422" s="17">
        <v>180918</v>
      </c>
      <c r="G422" s="17">
        <v>86988.17</v>
      </c>
      <c r="H422" s="17">
        <v>60729.32</v>
      </c>
    </row>
    <row r="423" spans="2:8" ht="15" customHeight="1" x14ac:dyDescent="0.25">
      <c r="B423" s="16" t="s">
        <v>17</v>
      </c>
      <c r="C423" s="16" t="s">
        <v>44</v>
      </c>
      <c r="D423" s="16" t="s">
        <v>39</v>
      </c>
      <c r="E423" s="16" t="s">
        <v>34</v>
      </c>
      <c r="F423" s="17">
        <v>0</v>
      </c>
      <c r="G423" s="17">
        <v>700606.64000000025</v>
      </c>
      <c r="H423" s="17"/>
    </row>
    <row r="424" spans="2:8" ht="15" customHeight="1" x14ac:dyDescent="0.25">
      <c r="B424" s="16" t="s">
        <v>17</v>
      </c>
      <c r="C424" s="16" t="s">
        <v>44</v>
      </c>
      <c r="D424" s="16" t="s">
        <v>39</v>
      </c>
      <c r="E424" s="16" t="s">
        <v>34</v>
      </c>
      <c r="F424" s="17">
        <v>276000</v>
      </c>
      <c r="G424" s="17">
        <v>170559.34999999998</v>
      </c>
      <c r="H424" s="17">
        <v>226315.03999999998</v>
      </c>
    </row>
    <row r="425" spans="2:8" ht="15" customHeight="1" x14ac:dyDescent="0.25">
      <c r="B425" s="16" t="s">
        <v>17</v>
      </c>
      <c r="C425" s="16" t="s">
        <v>44</v>
      </c>
      <c r="D425" s="16" t="s">
        <v>39</v>
      </c>
      <c r="E425" s="16" t="s">
        <v>34</v>
      </c>
      <c r="F425" s="17">
        <v>920000</v>
      </c>
      <c r="G425" s="17">
        <v>749113.02999999991</v>
      </c>
      <c r="H425" s="17">
        <v>1003505.7400000008</v>
      </c>
    </row>
    <row r="426" spans="2:8" ht="15" customHeight="1" x14ac:dyDescent="0.25">
      <c r="B426" s="16" t="s">
        <v>17</v>
      </c>
      <c r="C426" s="16" t="s">
        <v>44</v>
      </c>
      <c r="D426" s="16" t="s">
        <v>39</v>
      </c>
      <c r="E426" s="16" t="s">
        <v>34</v>
      </c>
      <c r="F426" s="17">
        <v>300000</v>
      </c>
      <c r="G426" s="17">
        <v>115040.3299999999</v>
      </c>
      <c r="H426" s="17"/>
    </row>
    <row r="427" spans="2:8" ht="15" customHeight="1" x14ac:dyDescent="0.25">
      <c r="B427" s="16" t="s">
        <v>17</v>
      </c>
      <c r="C427" s="16" t="s">
        <v>44</v>
      </c>
      <c r="D427" s="16" t="s">
        <v>39</v>
      </c>
      <c r="E427" s="16" t="s">
        <v>34</v>
      </c>
      <c r="F427" s="17">
        <v>1900</v>
      </c>
      <c r="G427" s="17">
        <v>205.04</v>
      </c>
      <c r="H427" s="17">
        <v>0</v>
      </c>
    </row>
    <row r="428" spans="2:8" ht="15" customHeight="1" x14ac:dyDescent="0.25">
      <c r="B428" s="16" t="s">
        <v>17</v>
      </c>
      <c r="C428" s="16" t="s">
        <v>44</v>
      </c>
      <c r="D428" s="16" t="s">
        <v>39</v>
      </c>
      <c r="E428" s="16" t="s">
        <v>34</v>
      </c>
      <c r="F428" s="17">
        <v>210213</v>
      </c>
      <c r="G428" s="17">
        <v>292514.37999999995</v>
      </c>
      <c r="H428" s="17">
        <v>309666.46999999997</v>
      </c>
    </row>
    <row r="429" spans="2:8" ht="15" customHeight="1" x14ac:dyDescent="0.25">
      <c r="B429" s="16" t="s">
        <v>17</v>
      </c>
      <c r="C429" s="16" t="s">
        <v>44</v>
      </c>
      <c r="D429" s="16" t="s">
        <v>39</v>
      </c>
      <c r="E429" s="16" t="s">
        <v>34</v>
      </c>
      <c r="F429" s="17">
        <v>0</v>
      </c>
      <c r="G429" s="17">
        <v>4038.7</v>
      </c>
      <c r="H429" s="17">
        <v>16404.8</v>
      </c>
    </row>
    <row r="430" spans="2:8" ht="15" customHeight="1" x14ac:dyDescent="0.25">
      <c r="B430" s="16" t="s">
        <v>17</v>
      </c>
      <c r="C430" s="16" t="s">
        <v>44</v>
      </c>
      <c r="D430" s="16" t="s">
        <v>39</v>
      </c>
      <c r="E430" s="16" t="s">
        <v>34</v>
      </c>
      <c r="F430" s="17">
        <v>594444.4444444445</v>
      </c>
      <c r="G430" s="17">
        <v>563400.52000000014</v>
      </c>
      <c r="H430" s="17">
        <v>559018.17999999993</v>
      </c>
    </row>
    <row r="431" spans="2:8" ht="15" customHeight="1" x14ac:dyDescent="0.25">
      <c r="B431" s="16" t="s">
        <v>17</v>
      </c>
      <c r="C431" s="16" t="s">
        <v>44</v>
      </c>
      <c r="D431" s="16" t="s">
        <v>39</v>
      </c>
      <c r="E431" s="16" t="s">
        <v>34</v>
      </c>
      <c r="F431" s="17">
        <v>94444.444444444438</v>
      </c>
      <c r="G431" s="17">
        <v>112959.35999999999</v>
      </c>
      <c r="H431" s="17">
        <v>12338.099999999999</v>
      </c>
    </row>
    <row r="432" spans="2:8" ht="15" customHeight="1" x14ac:dyDescent="0.25">
      <c r="B432" s="16" t="s">
        <v>17</v>
      </c>
      <c r="C432" s="16" t="s">
        <v>44</v>
      </c>
      <c r="D432" s="16" t="s">
        <v>39</v>
      </c>
      <c r="E432" s="16" t="s">
        <v>34</v>
      </c>
      <c r="F432" s="17">
        <v>0</v>
      </c>
      <c r="G432" s="17">
        <v>29940.79</v>
      </c>
      <c r="H432" s="17">
        <v>32219.550000000007</v>
      </c>
    </row>
    <row r="433" spans="2:8" ht="15" customHeight="1" x14ac:dyDescent="0.25">
      <c r="B433" s="16" t="s">
        <v>17</v>
      </c>
      <c r="C433" s="16" t="s">
        <v>44</v>
      </c>
      <c r="D433" s="16" t="s">
        <v>39</v>
      </c>
      <c r="E433" s="16" t="s">
        <v>34</v>
      </c>
      <c r="F433" s="17">
        <v>450000</v>
      </c>
      <c r="G433" s="17">
        <v>716553.39999999956</v>
      </c>
      <c r="H433" s="17"/>
    </row>
    <row r="434" spans="2:8" ht="15" customHeight="1" x14ac:dyDescent="0.25">
      <c r="B434" s="16" t="s">
        <v>21</v>
      </c>
      <c r="C434" s="16" t="s">
        <v>44</v>
      </c>
      <c r="D434" s="16" t="s">
        <v>39</v>
      </c>
      <c r="E434" s="16" t="s">
        <v>34</v>
      </c>
      <c r="F434" s="17">
        <v>150000</v>
      </c>
      <c r="G434" s="17">
        <v>153151.39999999994</v>
      </c>
      <c r="H434" s="17">
        <v>235123.77999999977</v>
      </c>
    </row>
    <row r="435" spans="2:8" ht="15" customHeight="1" x14ac:dyDescent="0.25">
      <c r="B435" s="16" t="s">
        <v>21</v>
      </c>
      <c r="C435" s="16" t="s">
        <v>44</v>
      </c>
      <c r="D435" s="16" t="s">
        <v>39</v>
      </c>
      <c r="E435" s="16" t="s">
        <v>34</v>
      </c>
      <c r="F435" s="17">
        <v>1230769.2307692308</v>
      </c>
      <c r="G435" s="17">
        <v>494472.5700000003</v>
      </c>
      <c r="H435" s="17">
        <v>621628.62000000023</v>
      </c>
    </row>
    <row r="436" spans="2:8" ht="15" customHeight="1" x14ac:dyDescent="0.25">
      <c r="B436" s="16" t="s">
        <v>21</v>
      </c>
      <c r="C436" s="16" t="s">
        <v>44</v>
      </c>
      <c r="D436" s="16" t="s">
        <v>39</v>
      </c>
      <c r="E436" s="16" t="s">
        <v>34</v>
      </c>
      <c r="F436" s="17">
        <v>9000</v>
      </c>
      <c r="G436" s="17">
        <v>916</v>
      </c>
      <c r="H436" s="17">
        <v>5237.7699999999995</v>
      </c>
    </row>
    <row r="437" spans="2:8" ht="15" customHeight="1" x14ac:dyDescent="0.25">
      <c r="B437" s="16" t="s">
        <v>21</v>
      </c>
      <c r="C437" s="16" t="s">
        <v>44</v>
      </c>
      <c r="D437" s="16" t="s">
        <v>39</v>
      </c>
      <c r="E437" s="16" t="s">
        <v>34</v>
      </c>
      <c r="F437" s="17">
        <v>0</v>
      </c>
      <c r="G437" s="17">
        <v>22041.670000000002</v>
      </c>
      <c r="H437" s="17">
        <v>32665.930000000004</v>
      </c>
    </row>
    <row r="438" spans="2:8" ht="15" customHeight="1" x14ac:dyDescent="0.25">
      <c r="B438" s="16" t="s">
        <v>21</v>
      </c>
      <c r="C438" s="16" t="s">
        <v>44</v>
      </c>
      <c r="D438" s="16" t="s">
        <v>39</v>
      </c>
      <c r="E438" s="16" t="s">
        <v>34</v>
      </c>
      <c r="F438" s="17">
        <v>574118</v>
      </c>
      <c r="G438" s="17">
        <v>503196.78</v>
      </c>
      <c r="H438" s="17">
        <v>264785.14</v>
      </c>
    </row>
    <row r="439" spans="2:8" ht="15" customHeight="1" x14ac:dyDescent="0.25">
      <c r="B439" s="16" t="s">
        <v>21</v>
      </c>
      <c r="C439" s="16" t="s">
        <v>44</v>
      </c>
      <c r="D439" s="16" t="s">
        <v>39</v>
      </c>
      <c r="E439" s="16" t="s">
        <v>34</v>
      </c>
      <c r="F439" s="17">
        <v>0</v>
      </c>
      <c r="G439" s="17">
        <v>17963.870000000003</v>
      </c>
      <c r="H439" s="17">
        <v>14066.97</v>
      </c>
    </row>
    <row r="440" spans="2:8" ht="15" customHeight="1" x14ac:dyDescent="0.25">
      <c r="B440" s="16" t="s">
        <v>21</v>
      </c>
      <c r="C440" s="16" t="s">
        <v>44</v>
      </c>
      <c r="D440" s="16" t="s">
        <v>39</v>
      </c>
      <c r="E440" s="16" t="s">
        <v>34</v>
      </c>
      <c r="F440" s="17">
        <v>0</v>
      </c>
      <c r="G440" s="17">
        <v>1049810.110000001</v>
      </c>
      <c r="H440" s="17">
        <v>0</v>
      </c>
    </row>
    <row r="441" spans="2:8" ht="15" customHeight="1" x14ac:dyDescent="0.25">
      <c r="B441" s="16" t="s">
        <v>21</v>
      </c>
      <c r="C441" s="16" t="s">
        <v>44</v>
      </c>
      <c r="D441" s="16" t="s">
        <v>39</v>
      </c>
      <c r="E441" s="16" t="s">
        <v>34</v>
      </c>
      <c r="F441" s="17">
        <v>0</v>
      </c>
      <c r="G441" s="17">
        <v>0</v>
      </c>
      <c r="H441" s="17">
        <v>36454.020000000004</v>
      </c>
    </row>
    <row r="442" spans="2:8" ht="15" customHeight="1" x14ac:dyDescent="0.25">
      <c r="B442" s="16" t="s">
        <v>21</v>
      </c>
      <c r="C442" s="16" t="s">
        <v>44</v>
      </c>
      <c r="D442" s="16" t="s">
        <v>39</v>
      </c>
      <c r="E442" s="16" t="s">
        <v>34</v>
      </c>
      <c r="F442" s="17">
        <v>11040</v>
      </c>
      <c r="G442" s="17">
        <v>1890.03</v>
      </c>
      <c r="H442" s="17">
        <v>1535.6699999999998</v>
      </c>
    </row>
    <row r="443" spans="2:8" ht="15" customHeight="1" x14ac:dyDescent="0.25">
      <c r="B443" s="16" t="s">
        <v>21</v>
      </c>
      <c r="C443" s="16" t="s">
        <v>44</v>
      </c>
      <c r="D443" s="16" t="s">
        <v>39</v>
      </c>
      <c r="E443" s="16" t="s">
        <v>34</v>
      </c>
      <c r="F443" s="17">
        <v>498123.00449491531</v>
      </c>
      <c r="G443" s="17">
        <v>101779.73</v>
      </c>
      <c r="H443" s="17">
        <v>193858.8</v>
      </c>
    </row>
    <row r="444" spans="2:8" ht="15" customHeight="1" x14ac:dyDescent="0.25">
      <c r="B444" s="16" t="s">
        <v>21</v>
      </c>
      <c r="C444" s="16" t="s">
        <v>44</v>
      </c>
      <c r="D444" s="16" t="s">
        <v>39</v>
      </c>
      <c r="E444" s="16" t="s">
        <v>34</v>
      </c>
      <c r="F444" s="17">
        <v>1900</v>
      </c>
      <c r="G444" s="17">
        <v>1616.72</v>
      </c>
      <c r="H444" s="17">
        <v>813.97</v>
      </c>
    </row>
    <row r="445" spans="2:8" ht="15" customHeight="1" x14ac:dyDescent="0.25">
      <c r="B445" s="16" t="s">
        <v>21</v>
      </c>
      <c r="C445" s="16" t="s">
        <v>44</v>
      </c>
      <c r="D445" s="16" t="s">
        <v>39</v>
      </c>
      <c r="E445" s="16" t="s">
        <v>34</v>
      </c>
      <c r="F445" s="17">
        <v>46560</v>
      </c>
      <c r="G445" s="17">
        <v>21749.39</v>
      </c>
      <c r="H445" s="17">
        <v>40904.729999999981</v>
      </c>
    </row>
    <row r="446" spans="2:8" ht="15" customHeight="1" x14ac:dyDescent="0.25">
      <c r="B446" s="16" t="s">
        <v>21</v>
      </c>
      <c r="C446" s="16" t="s">
        <v>44</v>
      </c>
      <c r="D446" s="16" t="s">
        <v>39</v>
      </c>
      <c r="E446" s="16" t="s">
        <v>34</v>
      </c>
      <c r="F446" s="17">
        <v>0</v>
      </c>
      <c r="G446" s="17">
        <v>7137.86</v>
      </c>
      <c r="H446" s="17">
        <v>3907.7999999999997</v>
      </c>
    </row>
    <row r="447" spans="2:8" ht="15" customHeight="1" x14ac:dyDescent="0.25">
      <c r="B447" s="16" t="s">
        <v>21</v>
      </c>
      <c r="C447" s="16" t="s">
        <v>44</v>
      </c>
      <c r="D447" s="16" t="s">
        <v>39</v>
      </c>
      <c r="E447" s="16" t="s">
        <v>34</v>
      </c>
      <c r="F447" s="17">
        <v>1744444.4444444445</v>
      </c>
      <c r="G447" s="17">
        <v>1568351.5099999981</v>
      </c>
      <c r="H447" s="17">
        <v>1834564.0500000033</v>
      </c>
    </row>
    <row r="448" spans="2:8" ht="15" customHeight="1" x14ac:dyDescent="0.25">
      <c r="B448" s="16" t="s">
        <v>21</v>
      </c>
      <c r="C448" s="16" t="s">
        <v>44</v>
      </c>
      <c r="D448" s="16" t="s">
        <v>39</v>
      </c>
      <c r="E448" s="16" t="s">
        <v>34</v>
      </c>
      <c r="F448" s="17">
        <v>675351.9626280315</v>
      </c>
      <c r="G448" s="17">
        <v>356887.63</v>
      </c>
      <c r="H448" s="17">
        <v>952637.55999999982</v>
      </c>
    </row>
    <row r="449" spans="2:8" ht="15" customHeight="1" x14ac:dyDescent="0.25">
      <c r="B449" s="16" t="s">
        <v>21</v>
      </c>
      <c r="C449" s="16" t="s">
        <v>44</v>
      </c>
      <c r="D449" s="16" t="s">
        <v>39</v>
      </c>
      <c r="E449" s="16" t="s">
        <v>34</v>
      </c>
      <c r="F449" s="17">
        <v>1090000</v>
      </c>
      <c r="G449" s="17">
        <v>833931.6</v>
      </c>
      <c r="H449" s="17">
        <v>790530.55999999912</v>
      </c>
    </row>
    <row r="450" spans="2:8" ht="15" customHeight="1" x14ac:dyDescent="0.25">
      <c r="B450" s="16" t="s">
        <v>21</v>
      </c>
      <c r="C450" s="16" t="s">
        <v>44</v>
      </c>
      <c r="D450" s="16" t="s">
        <v>39</v>
      </c>
      <c r="E450" s="16" t="s">
        <v>34</v>
      </c>
      <c r="F450" s="17">
        <v>200233</v>
      </c>
      <c r="G450" s="17">
        <v>161687.52000000002</v>
      </c>
      <c r="H450" s="17">
        <v>268167.93999999994</v>
      </c>
    </row>
    <row r="451" spans="2:8" ht="15" customHeight="1" x14ac:dyDescent="0.25">
      <c r="B451" s="16" t="s">
        <v>25</v>
      </c>
      <c r="C451" s="16" t="s">
        <v>44</v>
      </c>
      <c r="D451" s="16" t="s">
        <v>39</v>
      </c>
      <c r="E451" s="16" t="s">
        <v>34</v>
      </c>
      <c r="F451" s="17">
        <v>120000</v>
      </c>
      <c r="G451" s="17">
        <v>304888.62999999995</v>
      </c>
      <c r="H451" s="17">
        <v>122356.33999999997</v>
      </c>
    </row>
    <row r="452" spans="2:8" ht="15" customHeight="1" x14ac:dyDescent="0.25">
      <c r="B452" s="16" t="s">
        <v>25</v>
      </c>
      <c r="C452" s="16" t="s">
        <v>44</v>
      </c>
      <c r="D452" s="16" t="s">
        <v>39</v>
      </c>
      <c r="E452" s="16" t="s">
        <v>34</v>
      </c>
      <c r="F452" s="17">
        <v>800769.23076923075</v>
      </c>
      <c r="G452" s="17">
        <v>2648</v>
      </c>
      <c r="H452" s="17">
        <v>624064.63</v>
      </c>
    </row>
    <row r="453" spans="2:8" ht="15" customHeight="1" x14ac:dyDescent="0.25">
      <c r="B453" s="16" t="s">
        <v>25</v>
      </c>
      <c r="C453" s="16" t="s">
        <v>44</v>
      </c>
      <c r="D453" s="16" t="s">
        <v>39</v>
      </c>
      <c r="E453" s="16" t="s">
        <v>34</v>
      </c>
      <c r="F453" s="17">
        <v>372356.21723275253</v>
      </c>
      <c r="G453" s="17">
        <v>222882.71999999997</v>
      </c>
      <c r="H453" s="17">
        <v>73940</v>
      </c>
    </row>
    <row r="454" spans="2:8" ht="15" customHeight="1" x14ac:dyDescent="0.25">
      <c r="B454" s="16" t="s">
        <v>25</v>
      </c>
      <c r="C454" s="16" t="s">
        <v>44</v>
      </c>
      <c r="D454" s="16" t="s">
        <v>39</v>
      </c>
      <c r="E454" s="16" t="s">
        <v>34</v>
      </c>
      <c r="F454" s="17">
        <v>0</v>
      </c>
      <c r="G454" s="17">
        <v>821441.26</v>
      </c>
      <c r="H454" s="17">
        <v>10231.659999999998</v>
      </c>
    </row>
    <row r="455" spans="2:8" ht="15" customHeight="1" x14ac:dyDescent="0.25">
      <c r="B455" s="16" t="s">
        <v>25</v>
      </c>
      <c r="C455" s="16" t="s">
        <v>44</v>
      </c>
      <c r="D455" s="16" t="s">
        <v>39</v>
      </c>
      <c r="E455" s="16" t="s">
        <v>34</v>
      </c>
      <c r="F455" s="17">
        <v>1200000</v>
      </c>
      <c r="G455" s="17">
        <v>107908.65</v>
      </c>
      <c r="H455" s="17">
        <v>1687468.9800000014</v>
      </c>
    </row>
    <row r="456" spans="2:8" ht="15" customHeight="1" x14ac:dyDescent="0.25">
      <c r="B456" s="16" t="s">
        <v>25</v>
      </c>
      <c r="C456" s="16" t="s">
        <v>44</v>
      </c>
      <c r="D456" s="16" t="s">
        <v>39</v>
      </c>
      <c r="E456" s="16" t="s">
        <v>34</v>
      </c>
      <c r="F456" s="17">
        <v>180918</v>
      </c>
      <c r="G456" s="17">
        <v>98533.66</v>
      </c>
      <c r="H456" s="17">
        <v>135634.02000000002</v>
      </c>
    </row>
    <row r="457" spans="2:8" ht="15" customHeight="1" x14ac:dyDescent="0.25">
      <c r="B457" s="16" t="s">
        <v>25</v>
      </c>
      <c r="C457" s="16" t="s">
        <v>44</v>
      </c>
      <c r="D457" s="16" t="s">
        <v>39</v>
      </c>
      <c r="E457" s="16" t="s">
        <v>34</v>
      </c>
      <c r="F457" s="17">
        <v>0</v>
      </c>
      <c r="G457" s="17">
        <v>136494.77000000011</v>
      </c>
      <c r="H457" s="17">
        <v>757.2</v>
      </c>
    </row>
    <row r="458" spans="2:8" ht="15" customHeight="1" x14ac:dyDescent="0.25">
      <c r="B458" s="16" t="s">
        <v>25</v>
      </c>
      <c r="C458" s="16" t="s">
        <v>44</v>
      </c>
      <c r="D458" s="16" t="s">
        <v>39</v>
      </c>
      <c r="E458" s="16" t="s">
        <v>34</v>
      </c>
      <c r="F458" s="17">
        <v>6440</v>
      </c>
      <c r="G458" s="17">
        <v>893990.98999999929</v>
      </c>
      <c r="H458" s="17">
        <v>344.6</v>
      </c>
    </row>
    <row r="459" spans="2:8" ht="15" customHeight="1" x14ac:dyDescent="0.25">
      <c r="B459" s="16" t="s">
        <v>25</v>
      </c>
      <c r="C459" s="16" t="s">
        <v>44</v>
      </c>
      <c r="D459" s="16" t="s">
        <v>39</v>
      </c>
      <c r="E459" s="16" t="s">
        <v>34</v>
      </c>
      <c r="F459" s="17">
        <v>4600</v>
      </c>
      <c r="G459" s="17">
        <v>172270.77000000002</v>
      </c>
      <c r="H459" s="17">
        <v>1243</v>
      </c>
    </row>
    <row r="460" spans="2:8" ht="15" customHeight="1" x14ac:dyDescent="0.25">
      <c r="B460" s="16" t="s">
        <v>25</v>
      </c>
      <c r="C460" s="16" t="s">
        <v>44</v>
      </c>
      <c r="D460" s="16" t="s">
        <v>39</v>
      </c>
      <c r="E460" s="16" t="s">
        <v>34</v>
      </c>
      <c r="F460" s="17">
        <v>0</v>
      </c>
      <c r="G460" s="17">
        <v>4200</v>
      </c>
      <c r="H460" s="17">
        <v>2833.3200000000006</v>
      </c>
    </row>
    <row r="461" spans="2:8" ht="15" customHeight="1" x14ac:dyDescent="0.25">
      <c r="B461" s="16" t="s">
        <v>25</v>
      </c>
      <c r="C461" s="16" t="s">
        <v>44</v>
      </c>
      <c r="D461" s="16" t="s">
        <v>39</v>
      </c>
      <c r="E461" s="16" t="s">
        <v>34</v>
      </c>
      <c r="F461" s="17">
        <v>37830</v>
      </c>
      <c r="G461" s="17">
        <v>64469.289999999994</v>
      </c>
      <c r="H461" s="17">
        <v>75408.060000000041</v>
      </c>
    </row>
    <row r="462" spans="2:8" ht="15" customHeight="1" x14ac:dyDescent="0.25">
      <c r="B462" s="16" t="s">
        <v>25</v>
      </c>
      <c r="C462" s="16" t="s">
        <v>44</v>
      </c>
      <c r="D462" s="16" t="s">
        <v>39</v>
      </c>
      <c r="E462" s="16" t="s">
        <v>34</v>
      </c>
      <c r="F462" s="17">
        <v>32500</v>
      </c>
      <c r="G462" s="17">
        <v>0</v>
      </c>
      <c r="H462" s="17">
        <v>100917.68000000001</v>
      </c>
    </row>
    <row r="463" spans="2:8" ht="15" customHeight="1" x14ac:dyDescent="0.25">
      <c r="B463" s="16" t="s">
        <v>25</v>
      </c>
      <c r="C463" s="16" t="s">
        <v>44</v>
      </c>
      <c r="D463" s="16" t="s">
        <v>39</v>
      </c>
      <c r="E463" s="16" t="s">
        <v>34</v>
      </c>
      <c r="F463" s="17">
        <v>0</v>
      </c>
      <c r="G463" s="17">
        <v>1655999.66</v>
      </c>
      <c r="H463" s="17">
        <v>8306.67</v>
      </c>
    </row>
    <row r="464" spans="2:8" ht="15" customHeight="1" x14ac:dyDescent="0.25">
      <c r="B464" s="16" t="s">
        <v>25</v>
      </c>
      <c r="C464" s="16" t="s">
        <v>44</v>
      </c>
      <c r="D464" s="16" t="s">
        <v>39</v>
      </c>
      <c r="E464" s="16" t="s">
        <v>34</v>
      </c>
      <c r="F464" s="17">
        <v>94444.444444444438</v>
      </c>
      <c r="G464" s="17">
        <v>199634.43000000002</v>
      </c>
      <c r="H464" s="17">
        <v>2460</v>
      </c>
    </row>
    <row r="465" spans="2:8" ht="15" customHeight="1" x14ac:dyDescent="0.25">
      <c r="B465" s="16" t="s">
        <v>25</v>
      </c>
      <c r="C465" s="16" t="s">
        <v>44</v>
      </c>
      <c r="D465" s="16" t="s">
        <v>39</v>
      </c>
      <c r="E465" s="16" t="s">
        <v>34</v>
      </c>
      <c r="F465" s="17">
        <v>2000</v>
      </c>
      <c r="G465" s="17">
        <v>3075.3400000000011</v>
      </c>
      <c r="H465" s="17">
        <v>9386.85</v>
      </c>
    </row>
    <row r="466" spans="2:8" ht="15" customHeight="1" x14ac:dyDescent="0.25">
      <c r="B466" s="16" t="s">
        <v>15</v>
      </c>
      <c r="C466" s="16" t="s">
        <v>44</v>
      </c>
      <c r="D466" s="16" t="s">
        <v>39</v>
      </c>
      <c r="E466" s="16" t="s">
        <v>34</v>
      </c>
      <c r="F466" s="17">
        <v>0</v>
      </c>
      <c r="G466" s="17">
        <v>394997.17999999976</v>
      </c>
      <c r="H466" s="17">
        <v>916.66</v>
      </c>
    </row>
    <row r="467" spans="2:8" ht="15" customHeight="1" x14ac:dyDescent="0.25">
      <c r="B467" s="16" t="s">
        <v>15</v>
      </c>
      <c r="C467" s="16" t="s">
        <v>44</v>
      </c>
      <c r="D467" s="16" t="s">
        <v>39</v>
      </c>
      <c r="E467" s="16" t="s">
        <v>34</v>
      </c>
      <c r="F467" s="17">
        <v>15000</v>
      </c>
      <c r="G467" s="17">
        <v>3307.39</v>
      </c>
      <c r="H467" s="17">
        <v>894</v>
      </c>
    </row>
    <row r="468" spans="2:8" ht="15" customHeight="1" x14ac:dyDescent="0.25">
      <c r="B468" s="16" t="s">
        <v>15</v>
      </c>
      <c r="C468" s="16" t="s">
        <v>44</v>
      </c>
      <c r="D468" s="16" t="s">
        <v>39</v>
      </c>
      <c r="E468" s="16" t="s">
        <v>34</v>
      </c>
      <c r="F468" s="17">
        <v>480769.23076923075</v>
      </c>
      <c r="G468" s="17">
        <v>318139.31000000006</v>
      </c>
      <c r="H468" s="17">
        <v>522648.46999999939</v>
      </c>
    </row>
    <row r="469" spans="2:8" ht="15" customHeight="1" x14ac:dyDescent="0.25">
      <c r="B469" s="16" t="s">
        <v>15</v>
      </c>
      <c r="C469" s="16" t="s">
        <v>44</v>
      </c>
      <c r="D469" s="16" t="s">
        <v>39</v>
      </c>
      <c r="E469" s="16" t="s">
        <v>34</v>
      </c>
      <c r="F469" s="17">
        <v>5000</v>
      </c>
      <c r="G469" s="17">
        <v>710.75</v>
      </c>
      <c r="H469" s="17">
        <v>-1383</v>
      </c>
    </row>
    <row r="470" spans="2:8" ht="15" customHeight="1" x14ac:dyDescent="0.25">
      <c r="B470" s="16" t="s">
        <v>15</v>
      </c>
      <c r="C470" s="16" t="s">
        <v>44</v>
      </c>
      <c r="D470" s="16" t="s">
        <v>39</v>
      </c>
      <c r="E470" s="16" t="s">
        <v>34</v>
      </c>
      <c r="F470" s="17">
        <v>170000</v>
      </c>
      <c r="G470" s="17">
        <v>223395.81999999992</v>
      </c>
      <c r="H470" s="17">
        <v>256569.29000000021</v>
      </c>
    </row>
    <row r="471" spans="2:8" ht="15" customHeight="1" x14ac:dyDescent="0.25">
      <c r="B471" s="16" t="s">
        <v>15</v>
      </c>
      <c r="C471" s="16" t="s">
        <v>44</v>
      </c>
      <c r="D471" s="16" t="s">
        <v>39</v>
      </c>
      <c r="E471" s="16" t="s">
        <v>34</v>
      </c>
      <c r="F471" s="17">
        <v>857600</v>
      </c>
      <c r="G471" s="17">
        <v>846055.37999999954</v>
      </c>
      <c r="H471" s="17">
        <v>1355688.3300000026</v>
      </c>
    </row>
    <row r="472" spans="2:8" ht="15" customHeight="1" x14ac:dyDescent="0.25">
      <c r="B472" s="16" t="s">
        <v>15</v>
      </c>
      <c r="C472" s="16" t="s">
        <v>44</v>
      </c>
      <c r="D472" s="16" t="s">
        <v>39</v>
      </c>
      <c r="E472" s="16" t="s">
        <v>34</v>
      </c>
      <c r="F472" s="17">
        <v>170866</v>
      </c>
      <c r="G472" s="17">
        <v>68067.39</v>
      </c>
      <c r="H472" s="17">
        <v>117800.92000000001</v>
      </c>
    </row>
    <row r="473" spans="2:8" ht="15" customHeight="1" x14ac:dyDescent="0.25">
      <c r="B473" s="16" t="s">
        <v>15</v>
      </c>
      <c r="C473" s="16" t="s">
        <v>44</v>
      </c>
      <c r="D473" s="16" t="s">
        <v>39</v>
      </c>
      <c r="E473" s="16" t="s">
        <v>34</v>
      </c>
      <c r="F473" s="17">
        <v>0</v>
      </c>
      <c r="G473" s="17">
        <v>413</v>
      </c>
      <c r="H473" s="17">
        <v>0</v>
      </c>
    </row>
    <row r="474" spans="2:8" ht="15" customHeight="1" x14ac:dyDescent="0.25">
      <c r="B474" s="16" t="s">
        <v>15</v>
      </c>
      <c r="C474" s="16" t="s">
        <v>44</v>
      </c>
      <c r="D474" s="16" t="s">
        <v>39</v>
      </c>
      <c r="E474" s="16" t="s">
        <v>34</v>
      </c>
      <c r="F474" s="17">
        <v>230000</v>
      </c>
      <c r="G474" s="17">
        <v>117252.79000000001</v>
      </c>
      <c r="H474" s="17">
        <v>224677.10000000003</v>
      </c>
    </row>
    <row r="475" spans="2:8" ht="15" customHeight="1" x14ac:dyDescent="0.25">
      <c r="B475" s="16" t="s">
        <v>15</v>
      </c>
      <c r="C475" s="16" t="s">
        <v>44</v>
      </c>
      <c r="D475" s="16" t="s">
        <v>39</v>
      </c>
      <c r="E475" s="16" t="s">
        <v>34</v>
      </c>
      <c r="F475" s="17">
        <v>11040</v>
      </c>
      <c r="G475" s="17">
        <v>6748.8400000000011</v>
      </c>
      <c r="H475" s="17">
        <v>4605.08</v>
      </c>
    </row>
    <row r="476" spans="2:8" ht="15" customHeight="1" x14ac:dyDescent="0.25">
      <c r="B476" s="16" t="s">
        <v>15</v>
      </c>
      <c r="C476" s="16" t="s">
        <v>44</v>
      </c>
      <c r="D476" s="16" t="s">
        <v>39</v>
      </c>
      <c r="E476" s="16" t="s">
        <v>34</v>
      </c>
      <c r="F476" s="17">
        <v>30000</v>
      </c>
      <c r="G476" s="17">
        <v>17201.53</v>
      </c>
      <c r="H476" s="17"/>
    </row>
    <row r="477" spans="2:8" ht="15" customHeight="1" x14ac:dyDescent="0.25">
      <c r="B477" s="16" t="s">
        <v>15</v>
      </c>
      <c r="C477" s="16" t="s">
        <v>44</v>
      </c>
      <c r="D477" s="16" t="s">
        <v>39</v>
      </c>
      <c r="E477" s="16" t="s">
        <v>34</v>
      </c>
      <c r="F477" s="17">
        <v>1318230</v>
      </c>
      <c r="G477" s="17">
        <v>410432.75000000006</v>
      </c>
      <c r="H477" s="17">
        <v>1187801.8500000003</v>
      </c>
    </row>
    <row r="478" spans="2:8" ht="15" customHeight="1" x14ac:dyDescent="0.25">
      <c r="B478" s="16" t="s">
        <v>15</v>
      </c>
      <c r="C478" s="16" t="s">
        <v>44</v>
      </c>
      <c r="D478" s="16" t="s">
        <v>39</v>
      </c>
      <c r="E478" s="16" t="s">
        <v>34</v>
      </c>
      <c r="F478" s="17">
        <v>1000000</v>
      </c>
      <c r="G478" s="17">
        <v>1090540.4200000004</v>
      </c>
      <c r="H478" s="17">
        <v>1111977.8699999985</v>
      </c>
    </row>
    <row r="479" spans="2:8" ht="15" customHeight="1" x14ac:dyDescent="0.25">
      <c r="B479" s="16" t="s">
        <v>15</v>
      </c>
      <c r="C479" s="16" t="s">
        <v>44</v>
      </c>
      <c r="D479" s="16" t="s">
        <v>39</v>
      </c>
      <c r="E479" s="16" t="s">
        <v>34</v>
      </c>
      <c r="F479" s="17">
        <v>0</v>
      </c>
      <c r="G479" s="17">
        <v>3377.6</v>
      </c>
      <c r="H479" s="17">
        <v>26096.379999999997</v>
      </c>
    </row>
    <row r="480" spans="2:8" ht="15" customHeight="1" x14ac:dyDescent="0.25">
      <c r="B480" s="16" t="s">
        <v>15</v>
      </c>
      <c r="C480" s="16" t="s">
        <v>44</v>
      </c>
      <c r="D480" s="16" t="s">
        <v>39</v>
      </c>
      <c r="E480" s="16" t="s">
        <v>34</v>
      </c>
      <c r="F480" s="17">
        <v>544444.4444444445</v>
      </c>
      <c r="G480" s="17">
        <v>684312.37999999989</v>
      </c>
      <c r="H480" s="17">
        <v>334595.71000000014</v>
      </c>
    </row>
    <row r="481" spans="2:8" ht="15" customHeight="1" x14ac:dyDescent="0.25">
      <c r="B481" s="16" t="s">
        <v>15</v>
      </c>
      <c r="C481" s="16" t="s">
        <v>44</v>
      </c>
      <c r="D481" s="16" t="s">
        <v>39</v>
      </c>
      <c r="E481" s="16" t="s">
        <v>34</v>
      </c>
      <c r="F481" s="17">
        <v>2000</v>
      </c>
      <c r="G481" s="17">
        <v>2918.31</v>
      </c>
      <c r="H481" s="17">
        <v>2843.89</v>
      </c>
    </row>
    <row r="482" spans="2:8" ht="15" customHeight="1" x14ac:dyDescent="0.25">
      <c r="B482" s="16" t="s">
        <v>15</v>
      </c>
      <c r="C482" s="16" t="s">
        <v>44</v>
      </c>
      <c r="D482" s="16" t="s">
        <v>39</v>
      </c>
      <c r="E482" s="16" t="s">
        <v>34</v>
      </c>
      <c r="F482" s="17">
        <v>0</v>
      </c>
      <c r="G482" s="17">
        <v>5803.1699999999992</v>
      </c>
      <c r="H482" s="17">
        <v>35164.889999999992</v>
      </c>
    </row>
    <row r="483" spans="2:8" ht="15" customHeight="1" x14ac:dyDescent="0.25">
      <c r="B483" s="16" t="s">
        <v>14</v>
      </c>
      <c r="C483" s="16" t="s">
        <v>44</v>
      </c>
      <c r="D483" s="16" t="s">
        <v>39</v>
      </c>
      <c r="E483" s="16" t="s">
        <v>34</v>
      </c>
      <c r="F483" s="17">
        <v>150000</v>
      </c>
      <c r="G483" s="17">
        <v>103707.87000000004</v>
      </c>
      <c r="H483" s="17">
        <v>45600.760000000024</v>
      </c>
    </row>
    <row r="484" spans="2:8" ht="15" customHeight="1" x14ac:dyDescent="0.25">
      <c r="B484" s="16" t="s">
        <v>14</v>
      </c>
      <c r="C484" s="16" t="s">
        <v>44</v>
      </c>
      <c r="D484" s="16" t="s">
        <v>39</v>
      </c>
      <c r="E484" s="16" t="s">
        <v>34</v>
      </c>
      <c r="F484" s="17">
        <v>20769.23076923077</v>
      </c>
      <c r="G484" s="17">
        <v>40101.119999999988</v>
      </c>
      <c r="H484" s="17">
        <v>66955.770000000019</v>
      </c>
    </row>
    <row r="485" spans="2:8" ht="15" customHeight="1" x14ac:dyDescent="0.25">
      <c r="B485" s="16" t="s">
        <v>14</v>
      </c>
      <c r="C485" s="16" t="s">
        <v>44</v>
      </c>
      <c r="D485" s="16" t="s">
        <v>39</v>
      </c>
      <c r="E485" s="16" t="s">
        <v>34</v>
      </c>
      <c r="F485" s="17">
        <v>60769.230769230766</v>
      </c>
      <c r="G485" s="17">
        <v>50188.610000000044</v>
      </c>
      <c r="H485" s="17">
        <v>88194.549999999959</v>
      </c>
    </row>
    <row r="486" spans="2:8" ht="15" customHeight="1" x14ac:dyDescent="0.25">
      <c r="B486" s="16" t="s">
        <v>14</v>
      </c>
      <c r="C486" s="16" t="s">
        <v>44</v>
      </c>
      <c r="D486" s="16" t="s">
        <v>39</v>
      </c>
      <c r="E486" s="16" t="s">
        <v>34</v>
      </c>
      <c r="F486" s="17">
        <v>12000</v>
      </c>
      <c r="G486" s="17">
        <v>3497.03</v>
      </c>
      <c r="H486" s="17">
        <v>15948.62</v>
      </c>
    </row>
    <row r="487" spans="2:8" ht="15" customHeight="1" x14ac:dyDescent="0.25">
      <c r="B487" s="16" t="s">
        <v>14</v>
      </c>
      <c r="C487" s="16" t="s">
        <v>44</v>
      </c>
      <c r="D487" s="16" t="s">
        <v>39</v>
      </c>
      <c r="E487" s="16" t="s">
        <v>34</v>
      </c>
      <c r="F487" s="17">
        <v>0</v>
      </c>
      <c r="G487" s="17">
        <v>0</v>
      </c>
      <c r="H487" s="17">
        <v>5257.9</v>
      </c>
    </row>
    <row r="488" spans="2:8" ht="15" customHeight="1" x14ac:dyDescent="0.25">
      <c r="B488" s="16" t="s">
        <v>14</v>
      </c>
      <c r="C488" s="16" t="s">
        <v>44</v>
      </c>
      <c r="D488" s="16" t="s">
        <v>39</v>
      </c>
      <c r="E488" s="16" t="s">
        <v>34</v>
      </c>
      <c r="F488" s="17">
        <v>3000</v>
      </c>
      <c r="G488" s="17">
        <v>0</v>
      </c>
      <c r="H488" s="17">
        <v>446.8</v>
      </c>
    </row>
    <row r="489" spans="2:8" ht="15" customHeight="1" x14ac:dyDescent="0.25">
      <c r="B489" s="16" t="s">
        <v>14</v>
      </c>
      <c r="C489" s="16" t="s">
        <v>44</v>
      </c>
      <c r="D489" s="16" t="s">
        <v>39</v>
      </c>
      <c r="E489" s="16" t="s">
        <v>34</v>
      </c>
      <c r="F489" s="17">
        <v>0</v>
      </c>
      <c r="G489" s="17">
        <v>0</v>
      </c>
      <c r="H489" s="17">
        <v>25919.620000000003</v>
      </c>
    </row>
    <row r="490" spans="2:8" ht="15" customHeight="1" x14ac:dyDescent="0.25">
      <c r="B490" s="16" t="s">
        <v>14</v>
      </c>
      <c r="C490" s="16" t="s">
        <v>44</v>
      </c>
      <c r="D490" s="16" t="s">
        <v>39</v>
      </c>
      <c r="E490" s="16" t="s">
        <v>34</v>
      </c>
      <c r="F490" s="17">
        <v>0</v>
      </c>
      <c r="G490" s="17">
        <v>992.84</v>
      </c>
      <c r="H490" s="17">
        <v>200</v>
      </c>
    </row>
    <row r="491" spans="2:8" ht="15" customHeight="1" x14ac:dyDescent="0.25">
      <c r="B491" s="16" t="s">
        <v>14</v>
      </c>
      <c r="C491" s="16" t="s">
        <v>44</v>
      </c>
      <c r="D491" s="16" t="s">
        <v>39</v>
      </c>
      <c r="E491" s="16" t="s">
        <v>34</v>
      </c>
      <c r="F491" s="17">
        <v>0</v>
      </c>
      <c r="G491" s="17">
        <v>463.6</v>
      </c>
      <c r="H491" s="17">
        <v>2440.6</v>
      </c>
    </row>
    <row r="492" spans="2:8" ht="15" customHeight="1" x14ac:dyDescent="0.25">
      <c r="B492" s="16" t="s">
        <v>14</v>
      </c>
      <c r="C492" s="16" t="s">
        <v>44</v>
      </c>
      <c r="D492" s="16" t="s">
        <v>39</v>
      </c>
      <c r="E492" s="16" t="s">
        <v>34</v>
      </c>
      <c r="F492" s="17">
        <v>4600</v>
      </c>
      <c r="G492" s="17">
        <v>946.98</v>
      </c>
      <c r="H492" s="17">
        <v>2791.69</v>
      </c>
    </row>
    <row r="493" spans="2:8" ht="15" customHeight="1" x14ac:dyDescent="0.25">
      <c r="B493" s="16" t="s">
        <v>14</v>
      </c>
      <c r="C493" s="16" t="s">
        <v>44</v>
      </c>
      <c r="D493" s="16" t="s">
        <v>39</v>
      </c>
      <c r="E493" s="16" t="s">
        <v>34</v>
      </c>
      <c r="F493" s="17">
        <v>380000</v>
      </c>
      <c r="G493" s="17">
        <v>249897.7199999998</v>
      </c>
      <c r="H493" s="17">
        <v>411240.61999999906</v>
      </c>
    </row>
    <row r="494" spans="2:8" ht="15" customHeight="1" x14ac:dyDescent="0.25">
      <c r="B494" s="16" t="s">
        <v>14</v>
      </c>
      <c r="C494" s="16" t="s">
        <v>44</v>
      </c>
      <c r="D494" s="16" t="s">
        <v>39</v>
      </c>
      <c r="E494" s="16" t="s">
        <v>34</v>
      </c>
      <c r="F494" s="17">
        <v>869120</v>
      </c>
      <c r="G494" s="17">
        <v>629952.88000000152</v>
      </c>
      <c r="H494" s="17">
        <v>769897.33999999892</v>
      </c>
    </row>
    <row r="495" spans="2:8" ht="15" customHeight="1" x14ac:dyDescent="0.25">
      <c r="B495" s="16" t="s">
        <v>14</v>
      </c>
      <c r="C495" s="16" t="s">
        <v>44</v>
      </c>
      <c r="D495" s="16" t="s">
        <v>39</v>
      </c>
      <c r="E495" s="16" t="s">
        <v>34</v>
      </c>
      <c r="F495" s="17">
        <v>950000</v>
      </c>
      <c r="G495" s="17">
        <v>618644.92000000109</v>
      </c>
      <c r="H495" s="17">
        <v>956741.50000000093</v>
      </c>
    </row>
    <row r="496" spans="2:8" ht="15" customHeight="1" x14ac:dyDescent="0.25">
      <c r="B496" s="16" t="s">
        <v>14</v>
      </c>
      <c r="C496" s="16" t="s">
        <v>44</v>
      </c>
      <c r="D496" s="16" t="s">
        <v>39</v>
      </c>
      <c r="E496" s="16" t="s">
        <v>34</v>
      </c>
      <c r="F496" s="17">
        <v>0</v>
      </c>
      <c r="G496" s="17">
        <v>7581.3900000000012</v>
      </c>
      <c r="H496" s="17">
        <v>28385.71</v>
      </c>
    </row>
    <row r="497" spans="2:8" ht="15" customHeight="1" x14ac:dyDescent="0.25">
      <c r="B497" s="16" t="s">
        <v>14</v>
      </c>
      <c r="C497" s="16" t="s">
        <v>44</v>
      </c>
      <c r="D497" s="16" t="s">
        <v>39</v>
      </c>
      <c r="E497" s="16" t="s">
        <v>34</v>
      </c>
      <c r="F497" s="17">
        <v>0</v>
      </c>
      <c r="G497" s="17">
        <v>14725.809999999998</v>
      </c>
      <c r="H497" s="17">
        <v>4058.26</v>
      </c>
    </row>
    <row r="498" spans="2:8" ht="15" customHeight="1" x14ac:dyDescent="0.25">
      <c r="B498" s="16" t="s">
        <v>14</v>
      </c>
      <c r="C498" s="16" t="s">
        <v>44</v>
      </c>
      <c r="D498" s="16" t="s">
        <v>39</v>
      </c>
      <c r="E498" s="16" t="s">
        <v>34</v>
      </c>
      <c r="F498" s="17">
        <v>2500</v>
      </c>
      <c r="G498" s="17">
        <v>2482.6799999999998</v>
      </c>
      <c r="H498" s="17">
        <v>274</v>
      </c>
    </row>
    <row r="499" spans="2:8" ht="15" customHeight="1" x14ac:dyDescent="0.25">
      <c r="B499" s="16" t="s">
        <v>14</v>
      </c>
      <c r="C499" s="16" t="s">
        <v>44</v>
      </c>
      <c r="D499" s="16" t="s">
        <v>39</v>
      </c>
      <c r="E499" s="16" t="s">
        <v>34</v>
      </c>
      <c r="F499" s="17">
        <v>0</v>
      </c>
      <c r="G499" s="17">
        <v>703.63</v>
      </c>
      <c r="H499" s="17">
        <v>54944.049999999996</v>
      </c>
    </row>
    <row r="500" spans="2:8" ht="15" customHeight="1" x14ac:dyDescent="0.25">
      <c r="B500" s="16" t="s">
        <v>20</v>
      </c>
      <c r="C500" s="16" t="s">
        <v>44</v>
      </c>
      <c r="D500" s="16" t="s">
        <v>39</v>
      </c>
      <c r="E500" s="16" t="s">
        <v>34</v>
      </c>
      <c r="F500" s="17">
        <v>190000</v>
      </c>
      <c r="G500" s="17">
        <v>582223.60000000033</v>
      </c>
      <c r="H500" s="17">
        <v>126986.49</v>
      </c>
    </row>
    <row r="501" spans="2:8" ht="15" customHeight="1" x14ac:dyDescent="0.25">
      <c r="B501" s="16" t="s">
        <v>20</v>
      </c>
      <c r="C501" s="16" t="s">
        <v>44</v>
      </c>
      <c r="D501" s="16" t="s">
        <v>39</v>
      </c>
      <c r="E501" s="16" t="s">
        <v>34</v>
      </c>
      <c r="F501" s="17">
        <v>769.23076923076951</v>
      </c>
      <c r="G501" s="17">
        <v>-222</v>
      </c>
      <c r="H501" s="17">
        <v>5317.87</v>
      </c>
    </row>
    <row r="502" spans="2:8" ht="15" customHeight="1" x14ac:dyDescent="0.25">
      <c r="B502" s="16" t="s">
        <v>20</v>
      </c>
      <c r="C502" s="16" t="s">
        <v>44</v>
      </c>
      <c r="D502" s="16" t="s">
        <v>39</v>
      </c>
      <c r="E502" s="16" t="s">
        <v>34</v>
      </c>
      <c r="F502" s="17">
        <v>1230769.2307692308</v>
      </c>
      <c r="G502" s="17">
        <v>594212.33999999962</v>
      </c>
      <c r="H502" s="17">
        <v>670922.84000000078</v>
      </c>
    </row>
    <row r="503" spans="2:8" ht="15" customHeight="1" x14ac:dyDescent="0.25">
      <c r="B503" s="16" t="s">
        <v>20</v>
      </c>
      <c r="C503" s="16" t="s">
        <v>44</v>
      </c>
      <c r="D503" s="16" t="s">
        <v>39</v>
      </c>
      <c r="E503" s="16" t="s">
        <v>34</v>
      </c>
      <c r="F503" s="17">
        <v>434415.58677154465</v>
      </c>
      <c r="G503" s="17">
        <v>257524</v>
      </c>
      <c r="H503" s="17">
        <v>78500</v>
      </c>
    </row>
    <row r="504" spans="2:8" ht="15" customHeight="1" x14ac:dyDescent="0.25">
      <c r="B504" s="16" t="s">
        <v>20</v>
      </c>
      <c r="C504" s="16" t="s">
        <v>44</v>
      </c>
      <c r="D504" s="16" t="s">
        <v>39</v>
      </c>
      <c r="E504" s="16" t="s">
        <v>34</v>
      </c>
      <c r="F504" s="17">
        <v>0</v>
      </c>
      <c r="G504" s="17">
        <v>4472.119999999999</v>
      </c>
      <c r="H504" s="17">
        <v>79358.33</v>
      </c>
    </row>
    <row r="505" spans="2:8" ht="15" customHeight="1" x14ac:dyDescent="0.25">
      <c r="B505" s="16" t="s">
        <v>20</v>
      </c>
      <c r="C505" s="16" t="s">
        <v>44</v>
      </c>
      <c r="D505" s="16" t="s">
        <v>39</v>
      </c>
      <c r="E505" s="16" t="s">
        <v>34</v>
      </c>
      <c r="F505" s="17">
        <v>937000</v>
      </c>
      <c r="G505" s="17">
        <v>829699.27999999921</v>
      </c>
      <c r="H505" s="17">
        <v>1443990.1299999976</v>
      </c>
    </row>
    <row r="506" spans="2:8" ht="15" customHeight="1" x14ac:dyDescent="0.25">
      <c r="B506" s="16" t="s">
        <v>20</v>
      </c>
      <c r="C506" s="16" t="s">
        <v>44</v>
      </c>
      <c r="D506" s="16" t="s">
        <v>39</v>
      </c>
      <c r="E506" s="16" t="s">
        <v>34</v>
      </c>
      <c r="F506" s="17">
        <v>211071</v>
      </c>
      <c r="G506" s="17">
        <v>174508.48</v>
      </c>
      <c r="H506" s="17">
        <v>151342.79999999999</v>
      </c>
    </row>
    <row r="507" spans="2:8" ht="15" customHeight="1" x14ac:dyDescent="0.25">
      <c r="B507" s="16" t="s">
        <v>20</v>
      </c>
      <c r="C507" s="16" t="s">
        <v>44</v>
      </c>
      <c r="D507" s="16" t="s">
        <v>39</v>
      </c>
      <c r="E507" s="16" t="s">
        <v>34</v>
      </c>
      <c r="F507" s="17">
        <v>763600</v>
      </c>
      <c r="G507" s="17">
        <v>508153.45</v>
      </c>
      <c r="H507" s="17">
        <v>394415.45000000019</v>
      </c>
    </row>
    <row r="508" spans="2:8" ht="15" customHeight="1" x14ac:dyDescent="0.25">
      <c r="B508" s="16" t="s">
        <v>20</v>
      </c>
      <c r="C508" s="16" t="s">
        <v>44</v>
      </c>
      <c r="D508" s="16" t="s">
        <v>39</v>
      </c>
      <c r="E508" s="16" t="s">
        <v>34</v>
      </c>
      <c r="F508" s="17">
        <v>0</v>
      </c>
      <c r="G508" s="17">
        <v>55</v>
      </c>
      <c r="H508" s="17">
        <v>14371.75</v>
      </c>
    </row>
    <row r="509" spans="2:8" ht="15" customHeight="1" x14ac:dyDescent="0.25">
      <c r="B509" s="16" t="s">
        <v>20</v>
      </c>
      <c r="C509" s="16" t="s">
        <v>44</v>
      </c>
      <c r="D509" s="16" t="s">
        <v>39</v>
      </c>
      <c r="E509" s="16" t="s">
        <v>34</v>
      </c>
      <c r="F509" s="17">
        <v>11040</v>
      </c>
      <c r="G509" s="17">
        <v>24244.87</v>
      </c>
      <c r="H509" s="17">
        <v>7926.02</v>
      </c>
    </row>
    <row r="510" spans="2:8" ht="15" customHeight="1" x14ac:dyDescent="0.25">
      <c r="B510" s="16" t="s">
        <v>20</v>
      </c>
      <c r="C510" s="16" t="s">
        <v>44</v>
      </c>
      <c r="D510" s="16" t="s">
        <v>39</v>
      </c>
      <c r="E510" s="16" t="s">
        <v>34</v>
      </c>
      <c r="F510" s="17">
        <v>498123.00449491531</v>
      </c>
      <c r="G510" s="17">
        <v>148123.87</v>
      </c>
      <c r="H510" s="17">
        <v>181306.13</v>
      </c>
    </row>
    <row r="511" spans="2:8" ht="15" customHeight="1" x14ac:dyDescent="0.25">
      <c r="B511" s="16" t="s">
        <v>20</v>
      </c>
      <c r="C511" s="16" t="s">
        <v>44</v>
      </c>
      <c r="D511" s="16" t="s">
        <v>39</v>
      </c>
      <c r="E511" s="16" t="s">
        <v>34</v>
      </c>
      <c r="F511" s="17">
        <v>0</v>
      </c>
      <c r="G511" s="17">
        <v>0</v>
      </c>
      <c r="H511" s="17">
        <v>27000</v>
      </c>
    </row>
    <row r="512" spans="2:8" ht="15" customHeight="1" x14ac:dyDescent="0.25">
      <c r="B512" s="16" t="s">
        <v>20</v>
      </c>
      <c r="C512" s="16" t="s">
        <v>44</v>
      </c>
      <c r="D512" s="16" t="s">
        <v>39</v>
      </c>
      <c r="E512" s="16" t="s">
        <v>34</v>
      </c>
      <c r="F512" s="17">
        <v>0</v>
      </c>
      <c r="G512" s="17">
        <v>15531.96</v>
      </c>
      <c r="H512" s="17">
        <v>110246.14000000004</v>
      </c>
    </row>
    <row r="513" spans="2:8" ht="15" customHeight="1" x14ac:dyDescent="0.25">
      <c r="B513" s="16" t="s">
        <v>20</v>
      </c>
      <c r="C513" s="16" t="s">
        <v>44</v>
      </c>
      <c r="D513" s="16" t="s">
        <v>39</v>
      </c>
      <c r="E513" s="16" t="s">
        <v>34</v>
      </c>
      <c r="F513" s="17">
        <v>42500</v>
      </c>
      <c r="G513" s="17">
        <v>83064.830000000016</v>
      </c>
      <c r="H513" s="17">
        <v>28021</v>
      </c>
    </row>
    <row r="514" spans="2:8" ht="15" customHeight="1" x14ac:dyDescent="0.25">
      <c r="B514" s="16" t="s">
        <v>20</v>
      </c>
      <c r="C514" s="16" t="s">
        <v>44</v>
      </c>
      <c r="D514" s="16" t="s">
        <v>39</v>
      </c>
      <c r="E514" s="16" t="s">
        <v>34</v>
      </c>
      <c r="F514" s="17">
        <v>2044444.4444444445</v>
      </c>
      <c r="G514" s="17">
        <v>1622317.2699999986</v>
      </c>
      <c r="H514" s="17">
        <v>1957192.7199999974</v>
      </c>
    </row>
    <row r="515" spans="2:8" ht="15" customHeight="1" x14ac:dyDescent="0.25">
      <c r="B515" s="16" t="s">
        <v>20</v>
      </c>
      <c r="C515" s="16" t="s">
        <v>44</v>
      </c>
      <c r="D515" s="16" t="s">
        <v>39</v>
      </c>
      <c r="E515" s="16" t="s">
        <v>34</v>
      </c>
      <c r="F515" s="17">
        <v>0</v>
      </c>
      <c r="G515" s="17">
        <v>256976.42000000019</v>
      </c>
      <c r="H515" s="17">
        <v>69430.090000000011</v>
      </c>
    </row>
    <row r="516" spans="2:8" ht="15" customHeight="1" x14ac:dyDescent="0.25">
      <c r="B516" s="16" t="s">
        <v>20</v>
      </c>
      <c r="C516" s="16" t="s">
        <v>44</v>
      </c>
      <c r="D516" s="16" t="s">
        <v>39</v>
      </c>
      <c r="E516" s="16" t="s">
        <v>34</v>
      </c>
      <c r="F516" s="17">
        <v>20000</v>
      </c>
      <c r="G516" s="17">
        <v>18052.259999999998</v>
      </c>
      <c r="H516" s="17">
        <v>11694.349999999999</v>
      </c>
    </row>
    <row r="517" spans="2:8" ht="15" customHeight="1" x14ac:dyDescent="0.25">
      <c r="B517" s="16" t="s">
        <v>20</v>
      </c>
      <c r="C517" s="16" t="s">
        <v>44</v>
      </c>
      <c r="D517" s="16" t="s">
        <v>39</v>
      </c>
      <c r="E517" s="16" t="s">
        <v>34</v>
      </c>
      <c r="F517" s="17">
        <v>500000</v>
      </c>
      <c r="G517" s="17">
        <v>588824.37999999954</v>
      </c>
      <c r="H517" s="17">
        <v>104639.64000000001</v>
      </c>
    </row>
    <row r="518" spans="2:8" ht="15" customHeight="1" x14ac:dyDescent="0.25">
      <c r="B518" s="16" t="s">
        <v>19</v>
      </c>
      <c r="C518" s="16" t="s">
        <v>44</v>
      </c>
      <c r="D518" s="16" t="s">
        <v>39</v>
      </c>
      <c r="E518" s="16" t="s">
        <v>34</v>
      </c>
      <c r="F518" s="17">
        <v>130000</v>
      </c>
      <c r="G518" s="17">
        <v>160519.45000000001</v>
      </c>
      <c r="H518" s="17">
        <v>61954.979999999981</v>
      </c>
    </row>
    <row r="519" spans="2:8" ht="15" customHeight="1" x14ac:dyDescent="0.25">
      <c r="B519" s="16" t="s">
        <v>19</v>
      </c>
      <c r="C519" s="16" t="s">
        <v>44</v>
      </c>
      <c r="D519" s="16" t="s">
        <v>39</v>
      </c>
      <c r="E519" s="16" t="s">
        <v>34</v>
      </c>
      <c r="F519" s="17">
        <v>1000</v>
      </c>
      <c r="G519" s="17">
        <v>1350</v>
      </c>
      <c r="H519" s="17">
        <v>1104.5</v>
      </c>
    </row>
    <row r="520" spans="2:8" ht="15" customHeight="1" x14ac:dyDescent="0.25">
      <c r="B520" s="16" t="s">
        <v>19</v>
      </c>
      <c r="C520" s="16" t="s">
        <v>44</v>
      </c>
      <c r="D520" s="16" t="s">
        <v>39</v>
      </c>
      <c r="E520" s="16" t="s">
        <v>34</v>
      </c>
      <c r="F520" s="17">
        <v>9000</v>
      </c>
      <c r="G520" s="17">
        <v>2066.6099999999997</v>
      </c>
      <c r="H520" s="17">
        <v>4868.18</v>
      </c>
    </row>
    <row r="521" spans="2:8" ht="15" customHeight="1" x14ac:dyDescent="0.25">
      <c r="B521" s="16" t="s">
        <v>19</v>
      </c>
      <c r="C521" s="16" t="s">
        <v>44</v>
      </c>
      <c r="D521" s="16" t="s">
        <v>39</v>
      </c>
      <c r="E521" s="16" t="s">
        <v>34</v>
      </c>
      <c r="F521" s="17">
        <v>92000</v>
      </c>
      <c r="G521" s="17">
        <v>78360.739999999918</v>
      </c>
      <c r="H521" s="17">
        <v>89528.809999999969</v>
      </c>
    </row>
    <row r="522" spans="2:8" ht="15" customHeight="1" x14ac:dyDescent="0.25">
      <c r="B522" s="16" t="s">
        <v>19</v>
      </c>
      <c r="C522" s="16" t="s">
        <v>44</v>
      </c>
      <c r="D522" s="16" t="s">
        <v>39</v>
      </c>
      <c r="E522" s="16" t="s">
        <v>34</v>
      </c>
      <c r="F522" s="17">
        <v>546779</v>
      </c>
      <c r="G522" s="17">
        <v>178248.44</v>
      </c>
      <c r="H522" s="17">
        <v>244829.72</v>
      </c>
    </row>
    <row r="523" spans="2:8" ht="15" customHeight="1" x14ac:dyDescent="0.25">
      <c r="B523" s="16" t="s">
        <v>19</v>
      </c>
      <c r="C523" s="16" t="s">
        <v>44</v>
      </c>
      <c r="D523" s="16" t="s">
        <v>39</v>
      </c>
      <c r="E523" s="16" t="s">
        <v>34</v>
      </c>
      <c r="F523" s="17">
        <v>0</v>
      </c>
      <c r="G523" s="17">
        <v>681.80000000000007</v>
      </c>
      <c r="H523" s="17">
        <v>11705.199999999999</v>
      </c>
    </row>
    <row r="524" spans="2:8" ht="15" customHeight="1" x14ac:dyDescent="0.25">
      <c r="B524" s="16" t="s">
        <v>19</v>
      </c>
      <c r="C524" s="16" t="s">
        <v>44</v>
      </c>
      <c r="D524" s="16" t="s">
        <v>39</v>
      </c>
      <c r="E524" s="16" t="s">
        <v>34</v>
      </c>
      <c r="F524" s="17">
        <v>763600</v>
      </c>
      <c r="G524" s="17">
        <v>896641.3199999996</v>
      </c>
      <c r="H524" s="17">
        <v>589360.02999999968</v>
      </c>
    </row>
    <row r="525" spans="2:8" ht="15" customHeight="1" x14ac:dyDescent="0.25">
      <c r="B525" s="16" t="s">
        <v>19</v>
      </c>
      <c r="C525" s="16" t="s">
        <v>44</v>
      </c>
      <c r="D525" s="16" t="s">
        <v>39</v>
      </c>
      <c r="E525" s="16" t="s">
        <v>34</v>
      </c>
      <c r="F525" s="17">
        <v>0</v>
      </c>
      <c r="G525" s="17">
        <v>0</v>
      </c>
      <c r="H525" s="17">
        <v>30540.86</v>
      </c>
    </row>
    <row r="526" spans="2:8" ht="15" customHeight="1" x14ac:dyDescent="0.25">
      <c r="B526" s="16" t="s">
        <v>19</v>
      </c>
      <c r="C526" s="16" t="s">
        <v>44</v>
      </c>
      <c r="D526" s="16" t="s">
        <v>39</v>
      </c>
      <c r="E526" s="16" t="s">
        <v>34</v>
      </c>
      <c r="F526" s="17">
        <v>11040</v>
      </c>
      <c r="G526" s="17">
        <v>5154.3500000000004</v>
      </c>
      <c r="H526" s="17">
        <v>16316.189999999999</v>
      </c>
    </row>
    <row r="527" spans="2:8" ht="15" customHeight="1" x14ac:dyDescent="0.25">
      <c r="B527" s="16" t="s">
        <v>19</v>
      </c>
      <c r="C527" s="16" t="s">
        <v>44</v>
      </c>
      <c r="D527" s="16" t="s">
        <v>39</v>
      </c>
      <c r="E527" s="16" t="s">
        <v>34</v>
      </c>
      <c r="F527" s="17">
        <v>300000</v>
      </c>
      <c r="G527" s="17">
        <v>169402.09000000005</v>
      </c>
      <c r="H527" s="17"/>
    </row>
    <row r="528" spans="2:8" ht="15" customHeight="1" x14ac:dyDescent="0.25">
      <c r="B528" s="16" t="s">
        <v>19</v>
      </c>
      <c r="C528" s="16" t="s">
        <v>44</v>
      </c>
      <c r="D528" s="16" t="s">
        <v>39</v>
      </c>
      <c r="E528" s="16" t="s">
        <v>34</v>
      </c>
      <c r="F528" s="17">
        <v>1110650</v>
      </c>
      <c r="G528" s="17">
        <v>821998.14000000071</v>
      </c>
      <c r="H528" s="17">
        <v>655345.93999999878</v>
      </c>
    </row>
    <row r="529" spans="2:8" ht="15" customHeight="1" x14ac:dyDescent="0.25">
      <c r="B529" s="16" t="s">
        <v>19</v>
      </c>
      <c r="C529" s="16" t="s">
        <v>44</v>
      </c>
      <c r="D529" s="16" t="s">
        <v>39</v>
      </c>
      <c r="E529" s="16" t="s">
        <v>34</v>
      </c>
      <c r="F529" s="17">
        <v>1250000</v>
      </c>
      <c r="G529" s="17">
        <v>764646.46000000043</v>
      </c>
      <c r="H529" s="17">
        <v>851411.16000000015</v>
      </c>
    </row>
    <row r="530" spans="2:8" ht="15" customHeight="1" x14ac:dyDescent="0.25">
      <c r="B530" s="16" t="s">
        <v>19</v>
      </c>
      <c r="C530" s="16" t="s">
        <v>44</v>
      </c>
      <c r="D530" s="16" t="s">
        <v>39</v>
      </c>
      <c r="E530" s="16" t="s">
        <v>34</v>
      </c>
      <c r="F530" s="17">
        <v>0</v>
      </c>
      <c r="G530" s="17">
        <v>16449.79</v>
      </c>
      <c r="H530" s="17">
        <v>25797.46</v>
      </c>
    </row>
    <row r="531" spans="2:8" ht="15" customHeight="1" x14ac:dyDescent="0.25">
      <c r="B531" s="16" t="s">
        <v>19</v>
      </c>
      <c r="C531" s="16" t="s">
        <v>44</v>
      </c>
      <c r="D531" s="16" t="s">
        <v>39</v>
      </c>
      <c r="E531" s="16" t="s">
        <v>34</v>
      </c>
      <c r="F531" s="17">
        <v>0</v>
      </c>
      <c r="G531" s="17">
        <v>3157.18</v>
      </c>
      <c r="H531" s="17">
        <v>10314.059999999998</v>
      </c>
    </row>
    <row r="532" spans="2:8" ht="15" customHeight="1" x14ac:dyDescent="0.25">
      <c r="B532" s="16" t="s">
        <v>19</v>
      </c>
      <c r="C532" s="16" t="s">
        <v>44</v>
      </c>
      <c r="D532" s="16" t="s">
        <v>39</v>
      </c>
      <c r="E532" s="16" t="s">
        <v>34</v>
      </c>
      <c r="F532" s="17">
        <v>144444.44444444444</v>
      </c>
      <c r="G532" s="17">
        <v>110908.84999999998</v>
      </c>
      <c r="H532" s="17">
        <v>1616.03</v>
      </c>
    </row>
    <row r="533" spans="2:8" ht="15" customHeight="1" x14ac:dyDescent="0.25">
      <c r="B533" s="16" t="s">
        <v>19</v>
      </c>
      <c r="C533" s="16" t="s">
        <v>44</v>
      </c>
      <c r="D533" s="16" t="s">
        <v>39</v>
      </c>
      <c r="E533" s="16" t="s">
        <v>34</v>
      </c>
      <c r="F533" s="17"/>
      <c r="G533" s="17">
        <v>57.16</v>
      </c>
      <c r="H533" s="17">
        <v>23512.090000000004</v>
      </c>
    </row>
    <row r="534" spans="2:8" ht="15" customHeight="1" x14ac:dyDescent="0.25">
      <c r="B534" s="16" t="s">
        <v>18</v>
      </c>
      <c r="C534" s="16" t="s">
        <v>44</v>
      </c>
      <c r="D534" s="16" t="s">
        <v>39</v>
      </c>
      <c r="E534" s="16" t="s">
        <v>34</v>
      </c>
      <c r="F534" s="17">
        <v>170000</v>
      </c>
      <c r="G534" s="17">
        <v>493020.2300000012</v>
      </c>
      <c r="H534" s="17">
        <v>16892.13</v>
      </c>
    </row>
    <row r="535" spans="2:8" ht="15" customHeight="1" x14ac:dyDescent="0.25">
      <c r="B535" s="16" t="s">
        <v>18</v>
      </c>
      <c r="C535" s="16" t="s">
        <v>44</v>
      </c>
      <c r="D535" s="16" t="s">
        <v>39</v>
      </c>
      <c r="E535" s="16" t="s">
        <v>34</v>
      </c>
      <c r="F535" s="17">
        <v>769.23076923076951</v>
      </c>
      <c r="G535" s="17">
        <v>3539.3</v>
      </c>
      <c r="H535" s="17">
        <v>1011.51</v>
      </c>
    </row>
    <row r="536" spans="2:8" ht="15" customHeight="1" x14ac:dyDescent="0.25">
      <c r="B536" s="16" t="s">
        <v>18</v>
      </c>
      <c r="C536" s="16" t="s">
        <v>44</v>
      </c>
      <c r="D536" s="16" t="s">
        <v>39</v>
      </c>
      <c r="E536" s="16" t="s">
        <v>34</v>
      </c>
      <c r="F536" s="17">
        <v>100769.23076923077</v>
      </c>
      <c r="G536" s="17">
        <v>114095.01999999996</v>
      </c>
      <c r="H536" s="17">
        <v>113788.38999999998</v>
      </c>
    </row>
    <row r="537" spans="2:8" ht="15" customHeight="1" x14ac:dyDescent="0.25">
      <c r="B537" s="16" t="s">
        <v>18</v>
      </c>
      <c r="C537" s="16" t="s">
        <v>44</v>
      </c>
      <c r="D537" s="16" t="s">
        <v>39</v>
      </c>
      <c r="E537" s="16" t="s">
        <v>34</v>
      </c>
      <c r="F537" s="17">
        <v>413729.13025861385</v>
      </c>
      <c r="G537" s="17">
        <v>244187.58000000002</v>
      </c>
      <c r="H537" s="17">
        <v>0</v>
      </c>
    </row>
    <row r="538" spans="2:8" ht="15" customHeight="1" x14ac:dyDescent="0.25">
      <c r="B538" s="16" t="s">
        <v>18</v>
      </c>
      <c r="C538" s="16" t="s">
        <v>44</v>
      </c>
      <c r="D538" s="16" t="s">
        <v>39</v>
      </c>
      <c r="E538" s="16" t="s">
        <v>34</v>
      </c>
      <c r="F538" s="17">
        <v>190000</v>
      </c>
      <c r="G538" s="17">
        <v>194386.92999999996</v>
      </c>
      <c r="H538" s="17">
        <v>380871.10999999981</v>
      </c>
    </row>
    <row r="539" spans="2:8" ht="15" customHeight="1" x14ac:dyDescent="0.25">
      <c r="B539" s="16" t="s">
        <v>18</v>
      </c>
      <c r="C539" s="16" t="s">
        <v>44</v>
      </c>
      <c r="D539" s="16" t="s">
        <v>39</v>
      </c>
      <c r="E539" s="16" t="s">
        <v>34</v>
      </c>
      <c r="F539" s="17">
        <v>937000</v>
      </c>
      <c r="G539" s="17">
        <v>902069.96000000043</v>
      </c>
      <c r="H539" s="17">
        <v>1180394.1600000008</v>
      </c>
    </row>
    <row r="540" spans="2:8" ht="15" customHeight="1" x14ac:dyDescent="0.25">
      <c r="B540" s="16" t="s">
        <v>18</v>
      </c>
      <c r="C540" s="16" t="s">
        <v>44</v>
      </c>
      <c r="D540" s="16" t="s">
        <v>39</v>
      </c>
      <c r="E540" s="16" t="s">
        <v>34</v>
      </c>
      <c r="F540" s="17">
        <v>201019</v>
      </c>
      <c r="G540" s="17">
        <v>54704.45</v>
      </c>
      <c r="H540" s="17">
        <v>235211.58000000002</v>
      </c>
    </row>
    <row r="541" spans="2:8" ht="15" customHeight="1" x14ac:dyDescent="0.25">
      <c r="B541" s="16" t="s">
        <v>18</v>
      </c>
      <c r="C541" s="16" t="s">
        <v>44</v>
      </c>
      <c r="D541" s="16" t="s">
        <v>39</v>
      </c>
      <c r="E541" s="16" t="s">
        <v>34</v>
      </c>
      <c r="F541" s="17">
        <v>0</v>
      </c>
      <c r="G541" s="17">
        <v>183280.37999999998</v>
      </c>
      <c r="H541" s="17">
        <v>3562.5</v>
      </c>
    </row>
    <row r="542" spans="2:8" ht="15" customHeight="1" x14ac:dyDescent="0.25">
      <c r="B542" s="16" t="s">
        <v>18</v>
      </c>
      <c r="C542" s="16" t="s">
        <v>44</v>
      </c>
      <c r="D542" s="16" t="s">
        <v>39</v>
      </c>
      <c r="E542" s="16" t="s">
        <v>34</v>
      </c>
      <c r="F542" s="17">
        <v>0</v>
      </c>
      <c r="G542" s="17">
        <v>1256.7</v>
      </c>
      <c r="H542" s="17">
        <v>61556.32</v>
      </c>
    </row>
    <row r="543" spans="2:8" ht="15" customHeight="1" x14ac:dyDescent="0.25">
      <c r="B543" s="16" t="s">
        <v>18</v>
      </c>
      <c r="C543" s="16" t="s">
        <v>44</v>
      </c>
      <c r="D543" s="16" t="s">
        <v>39</v>
      </c>
      <c r="E543" s="16" t="s">
        <v>34</v>
      </c>
      <c r="F543" s="17">
        <v>4600</v>
      </c>
      <c r="G543" s="17">
        <v>3856.11</v>
      </c>
      <c r="H543" s="17">
        <v>3185.16</v>
      </c>
    </row>
    <row r="544" spans="2:8" ht="15" customHeight="1" x14ac:dyDescent="0.25">
      <c r="B544" s="16" t="s">
        <v>18</v>
      </c>
      <c r="C544" s="16" t="s">
        <v>44</v>
      </c>
      <c r="D544" s="16" t="s">
        <v>39</v>
      </c>
      <c r="E544" s="16" t="s">
        <v>34</v>
      </c>
      <c r="F544" s="17">
        <v>0</v>
      </c>
      <c r="G544" s="17"/>
      <c r="H544" s="17">
        <v>4920.0200000000004</v>
      </c>
    </row>
    <row r="545" spans="2:8" ht="15" customHeight="1" x14ac:dyDescent="0.25">
      <c r="B545" s="16" t="s">
        <v>18</v>
      </c>
      <c r="C545" s="16" t="s">
        <v>44</v>
      </c>
      <c r="D545" s="16" t="s">
        <v>39</v>
      </c>
      <c r="E545" s="16" t="s">
        <v>34</v>
      </c>
      <c r="F545" s="17">
        <v>233570</v>
      </c>
      <c r="G545" s="17">
        <v>958890.16</v>
      </c>
      <c r="H545" s="17">
        <v>403068.75000000006</v>
      </c>
    </row>
    <row r="546" spans="2:8" ht="15" customHeight="1" x14ac:dyDescent="0.25">
      <c r="B546" s="16" t="s">
        <v>18</v>
      </c>
      <c r="C546" s="16" t="s">
        <v>44</v>
      </c>
      <c r="D546" s="16" t="s">
        <v>39</v>
      </c>
      <c r="E546" s="16" t="s">
        <v>34</v>
      </c>
      <c r="F546" s="17">
        <v>24000</v>
      </c>
      <c r="G546" s="17">
        <v>22643.06</v>
      </c>
      <c r="H546" s="17">
        <v>20685.480000000007</v>
      </c>
    </row>
    <row r="547" spans="2:8" ht="15" customHeight="1" x14ac:dyDescent="0.25">
      <c r="B547" s="16" t="s">
        <v>18</v>
      </c>
      <c r="C547" s="16" t="s">
        <v>44</v>
      </c>
      <c r="D547" s="16" t="s">
        <v>39</v>
      </c>
      <c r="E547" s="16" t="s">
        <v>34</v>
      </c>
      <c r="F547" s="17">
        <v>169492</v>
      </c>
      <c r="G547" s="17">
        <v>29841.440000000002</v>
      </c>
      <c r="H547" s="17">
        <v>147354.22</v>
      </c>
    </row>
    <row r="548" spans="2:8" ht="15" customHeight="1" x14ac:dyDescent="0.25">
      <c r="B548" s="16" t="s">
        <v>18</v>
      </c>
      <c r="C548" s="16" t="s">
        <v>44</v>
      </c>
      <c r="D548" s="16" t="s">
        <v>39</v>
      </c>
      <c r="E548" s="16" t="s">
        <v>34</v>
      </c>
      <c r="F548" s="17">
        <v>0</v>
      </c>
      <c r="G548" s="17">
        <v>523.74</v>
      </c>
      <c r="H548" s="17">
        <v>41425.850000000006</v>
      </c>
    </row>
    <row r="549" spans="2:8" ht="15" customHeight="1" x14ac:dyDescent="0.25">
      <c r="B549" s="16" t="s">
        <v>18</v>
      </c>
      <c r="C549" s="16" t="s">
        <v>44</v>
      </c>
      <c r="D549" s="16" t="s">
        <v>39</v>
      </c>
      <c r="E549" s="16" t="s">
        <v>34</v>
      </c>
      <c r="F549" s="17">
        <v>1000</v>
      </c>
      <c r="G549" s="17">
        <v>2160.9300000000003</v>
      </c>
      <c r="H549" s="17">
        <v>155.6</v>
      </c>
    </row>
    <row r="550" spans="2:8" ht="15" customHeight="1" x14ac:dyDescent="0.25">
      <c r="B550" s="16" t="s">
        <v>18</v>
      </c>
      <c r="C550" s="16" t="s">
        <v>44</v>
      </c>
      <c r="D550" s="16" t="s">
        <v>39</v>
      </c>
      <c r="E550" s="16" t="s">
        <v>34</v>
      </c>
      <c r="F550" s="17">
        <v>0</v>
      </c>
      <c r="G550" s="17">
        <v>443.41</v>
      </c>
      <c r="H550" s="17">
        <v>42632.360000000022</v>
      </c>
    </row>
    <row r="551" spans="2:8" ht="15" customHeight="1" x14ac:dyDescent="0.25">
      <c r="B551" s="16" t="s">
        <v>16</v>
      </c>
      <c r="C551" s="16" t="s">
        <v>44</v>
      </c>
      <c r="D551" s="16" t="s">
        <v>39</v>
      </c>
      <c r="E551" s="16" t="s">
        <v>34</v>
      </c>
      <c r="F551" s="17">
        <v>699264.87945762672</v>
      </c>
      <c r="G551" s="17">
        <v>1040656</v>
      </c>
      <c r="H551" s="17">
        <v>809450.5</v>
      </c>
    </row>
    <row r="552" spans="2:8" ht="15" customHeight="1" x14ac:dyDescent="0.25">
      <c r="B552" s="16" t="s">
        <v>16</v>
      </c>
      <c r="C552" s="16" t="s">
        <v>44</v>
      </c>
      <c r="D552" s="16" t="s">
        <v>39</v>
      </c>
      <c r="E552" s="16" t="s">
        <v>34</v>
      </c>
      <c r="F552" s="17">
        <v>1000</v>
      </c>
      <c r="G552" s="17">
        <v>11.77</v>
      </c>
      <c r="H552" s="17">
        <v>3851.43</v>
      </c>
    </row>
    <row r="553" spans="2:8" ht="15" customHeight="1" x14ac:dyDescent="0.25">
      <c r="B553" s="16" t="s">
        <v>16</v>
      </c>
      <c r="C553" s="16" t="s">
        <v>44</v>
      </c>
      <c r="D553" s="16" t="s">
        <v>39</v>
      </c>
      <c r="E553" s="16" t="s">
        <v>34</v>
      </c>
      <c r="F553" s="17">
        <v>5000</v>
      </c>
      <c r="G553" s="17">
        <v>630.64</v>
      </c>
      <c r="H553" s="17">
        <v>21545</v>
      </c>
    </row>
    <row r="554" spans="2:8" ht="15" customHeight="1" x14ac:dyDescent="0.25">
      <c r="B554" s="16" t="s">
        <v>16</v>
      </c>
      <c r="C554" s="16" t="s">
        <v>44</v>
      </c>
      <c r="D554" s="16" t="s">
        <v>39</v>
      </c>
      <c r="E554" s="16" t="s">
        <v>34</v>
      </c>
      <c r="F554" s="17">
        <v>55000</v>
      </c>
      <c r="G554" s="17">
        <v>56505.179999999971</v>
      </c>
      <c r="H554" s="17">
        <v>54003.96</v>
      </c>
    </row>
    <row r="555" spans="2:8" ht="15" customHeight="1" x14ac:dyDescent="0.25">
      <c r="B555" s="16" t="s">
        <v>16</v>
      </c>
      <c r="C555" s="16" t="s">
        <v>44</v>
      </c>
      <c r="D555" s="16" t="s">
        <v>39</v>
      </c>
      <c r="E555" s="16" t="s">
        <v>34</v>
      </c>
      <c r="F555" s="17">
        <v>987000</v>
      </c>
      <c r="G555" s="17">
        <v>1001299.14</v>
      </c>
      <c r="H555" s="17">
        <v>1028528.4399999997</v>
      </c>
    </row>
    <row r="556" spans="2:8" ht="15" customHeight="1" x14ac:dyDescent="0.25">
      <c r="B556" s="16" t="s">
        <v>16</v>
      </c>
      <c r="C556" s="16" t="s">
        <v>44</v>
      </c>
      <c r="D556" s="16" t="s">
        <v>39</v>
      </c>
      <c r="E556" s="16" t="s">
        <v>34</v>
      </c>
      <c r="F556" s="17">
        <v>211071</v>
      </c>
      <c r="G556" s="17">
        <v>88394.76</v>
      </c>
      <c r="H556" s="17">
        <v>38218</v>
      </c>
    </row>
    <row r="557" spans="2:8" ht="15" customHeight="1" x14ac:dyDescent="0.25">
      <c r="B557" s="16" t="s">
        <v>16</v>
      </c>
      <c r="C557" s="16" t="s">
        <v>44</v>
      </c>
      <c r="D557" s="16" t="s">
        <v>39</v>
      </c>
      <c r="E557" s="16" t="s">
        <v>34</v>
      </c>
      <c r="F557" s="17">
        <v>0</v>
      </c>
      <c r="G557" s="17">
        <v>176075.62999999998</v>
      </c>
      <c r="H557" s="17">
        <v>15300.59</v>
      </c>
    </row>
    <row r="558" spans="2:8" ht="15" customHeight="1" x14ac:dyDescent="0.25">
      <c r="B558" s="16" t="s">
        <v>16</v>
      </c>
      <c r="C558" s="16" t="s">
        <v>44</v>
      </c>
      <c r="D558" s="16" t="s">
        <v>39</v>
      </c>
      <c r="E558" s="16" t="s">
        <v>34</v>
      </c>
      <c r="F558" s="17">
        <v>6440</v>
      </c>
      <c r="G558" s="17">
        <v>6000.93</v>
      </c>
      <c r="H558" s="17">
        <v>1284.01</v>
      </c>
    </row>
    <row r="559" spans="2:8" ht="15" customHeight="1" x14ac:dyDescent="0.25">
      <c r="B559" s="16" t="s">
        <v>16</v>
      </c>
      <c r="C559" s="16" t="s">
        <v>44</v>
      </c>
      <c r="D559" s="16" t="s">
        <v>39</v>
      </c>
      <c r="E559" s="16" t="s">
        <v>34</v>
      </c>
      <c r="F559" s="17">
        <v>11040</v>
      </c>
      <c r="G559" s="17">
        <v>7536.2399999999989</v>
      </c>
      <c r="H559" s="17">
        <v>2517.2800000000002</v>
      </c>
    </row>
    <row r="560" spans="2:8" ht="15" customHeight="1" x14ac:dyDescent="0.25">
      <c r="B560" s="16" t="s">
        <v>16</v>
      </c>
      <c r="C560" s="16" t="s">
        <v>44</v>
      </c>
      <c r="D560" s="16" t="s">
        <v>39</v>
      </c>
      <c r="E560" s="16" t="s">
        <v>34</v>
      </c>
      <c r="F560" s="17">
        <v>250000</v>
      </c>
      <c r="G560" s="17">
        <v>30288.790000000005</v>
      </c>
      <c r="H560" s="17"/>
    </row>
    <row r="561" spans="2:8" ht="15" customHeight="1" x14ac:dyDescent="0.25">
      <c r="B561" s="16" t="s">
        <v>16</v>
      </c>
      <c r="C561" s="16" t="s">
        <v>44</v>
      </c>
      <c r="D561" s="16" t="s">
        <v>39</v>
      </c>
      <c r="E561" s="16" t="s">
        <v>34</v>
      </c>
      <c r="F561" s="17">
        <v>0</v>
      </c>
      <c r="G561" s="17">
        <v>880.87</v>
      </c>
      <c r="H561" s="17">
        <v>0</v>
      </c>
    </row>
    <row r="562" spans="2:8" ht="15" customHeight="1" x14ac:dyDescent="0.25">
      <c r="B562" s="16" t="s">
        <v>16</v>
      </c>
      <c r="C562" s="16" t="s">
        <v>44</v>
      </c>
      <c r="D562" s="16" t="s">
        <v>39</v>
      </c>
      <c r="E562" s="16" t="s">
        <v>34</v>
      </c>
      <c r="F562" s="17">
        <v>245249</v>
      </c>
      <c r="G562" s="17">
        <v>829279.06999999983</v>
      </c>
      <c r="H562" s="17">
        <v>78513.760000000009</v>
      </c>
    </row>
    <row r="563" spans="2:8" ht="15" customHeight="1" x14ac:dyDescent="0.25">
      <c r="B563" s="16" t="s">
        <v>16</v>
      </c>
      <c r="C563" s="16" t="s">
        <v>44</v>
      </c>
      <c r="D563" s="16" t="s">
        <v>39</v>
      </c>
      <c r="E563" s="16" t="s">
        <v>34</v>
      </c>
      <c r="F563" s="17">
        <v>19000</v>
      </c>
      <c r="G563" s="17">
        <v>0</v>
      </c>
      <c r="H563" s="17">
        <v>0</v>
      </c>
    </row>
    <row r="564" spans="2:8" ht="15" customHeight="1" x14ac:dyDescent="0.25">
      <c r="B564" s="16" t="s">
        <v>16</v>
      </c>
      <c r="C564" s="16" t="s">
        <v>44</v>
      </c>
      <c r="D564" s="16" t="s">
        <v>39</v>
      </c>
      <c r="E564" s="16" t="s">
        <v>34</v>
      </c>
      <c r="F564" s="17">
        <v>544444.4444444445</v>
      </c>
      <c r="G564" s="18">
        <v>1764715.0400000007</v>
      </c>
      <c r="H564" s="18">
        <v>338724.94000000024</v>
      </c>
    </row>
    <row r="565" spans="2:8" ht="15" customHeight="1" x14ac:dyDescent="0.25">
      <c r="B565" s="16" t="s">
        <v>16</v>
      </c>
      <c r="C565" s="16" t="s">
        <v>44</v>
      </c>
      <c r="D565" s="16" t="s">
        <v>39</v>
      </c>
      <c r="E565" s="16" t="s">
        <v>34</v>
      </c>
      <c r="F565" s="17">
        <v>94444.444444444438</v>
      </c>
      <c r="G565" s="18">
        <v>6005.08</v>
      </c>
      <c r="H565" s="18">
        <v>5298.94</v>
      </c>
    </row>
    <row r="566" spans="2:8" ht="15" customHeight="1" x14ac:dyDescent="0.25">
      <c r="B566" s="16" t="s">
        <v>16</v>
      </c>
      <c r="C566" s="16" t="s">
        <v>44</v>
      </c>
      <c r="D566" s="16" t="s">
        <v>39</v>
      </c>
      <c r="E566" s="16" t="s">
        <v>34</v>
      </c>
      <c r="F566" s="17">
        <v>5000</v>
      </c>
      <c r="G566" s="17">
        <v>443.41</v>
      </c>
      <c r="H566" s="17"/>
    </row>
    <row r="567" spans="2:8" ht="15" customHeight="1" x14ac:dyDescent="0.25">
      <c r="B567" s="16" t="s">
        <v>24</v>
      </c>
      <c r="C567" s="16" t="s">
        <v>44</v>
      </c>
      <c r="D567" s="16" t="s">
        <v>39</v>
      </c>
      <c r="E567" s="16" t="s">
        <v>34</v>
      </c>
      <c r="F567" s="17">
        <v>200000</v>
      </c>
      <c r="G567" s="17">
        <v>28209.739999999998</v>
      </c>
      <c r="H567" s="17">
        <v>109274.08000000003</v>
      </c>
    </row>
    <row r="568" spans="2:8" ht="15" customHeight="1" x14ac:dyDescent="0.25">
      <c r="B568" s="16" t="s">
        <v>24</v>
      </c>
      <c r="C568" s="16" t="s">
        <v>44</v>
      </c>
      <c r="D568" s="16" t="s">
        <v>39</v>
      </c>
      <c r="E568" s="16" t="s">
        <v>34</v>
      </c>
      <c r="F568" s="17">
        <v>10000</v>
      </c>
      <c r="G568" s="17">
        <v>2341</v>
      </c>
      <c r="H568" s="17">
        <v>1832</v>
      </c>
    </row>
    <row r="569" spans="2:8" ht="15" customHeight="1" x14ac:dyDescent="0.25">
      <c r="B569" s="16" t="s">
        <v>24</v>
      </c>
      <c r="C569" s="16" t="s">
        <v>44</v>
      </c>
      <c r="D569" s="16" t="s">
        <v>39</v>
      </c>
      <c r="E569" s="16" t="s">
        <v>34</v>
      </c>
      <c r="F569" s="17">
        <v>80769.230769230766</v>
      </c>
      <c r="G569" s="17">
        <v>103768.35999999999</v>
      </c>
      <c r="H569" s="17">
        <v>103768.35999999999</v>
      </c>
    </row>
    <row r="570" spans="2:8" ht="15" customHeight="1" x14ac:dyDescent="0.25">
      <c r="B570" s="16" t="s">
        <v>24</v>
      </c>
      <c r="C570" s="16" t="s">
        <v>44</v>
      </c>
      <c r="D570" s="16" t="s">
        <v>39</v>
      </c>
      <c r="E570" s="16" t="s">
        <v>34</v>
      </c>
      <c r="F570" s="17">
        <v>413729.13025861385</v>
      </c>
      <c r="G570" s="17">
        <v>557771.56000000006</v>
      </c>
      <c r="H570" s="17">
        <v>71731.249999999985</v>
      </c>
    </row>
    <row r="571" spans="2:8" ht="15" customHeight="1" x14ac:dyDescent="0.25">
      <c r="B571" s="16" t="s">
        <v>24</v>
      </c>
      <c r="C571" s="16" t="s">
        <v>44</v>
      </c>
      <c r="D571" s="16" t="s">
        <v>39</v>
      </c>
      <c r="E571" s="16" t="s">
        <v>34</v>
      </c>
      <c r="F571" s="17">
        <v>60000</v>
      </c>
      <c r="G571" s="17">
        <v>25933.490000000009</v>
      </c>
      <c r="H571" s="17">
        <v>63368.489999999983</v>
      </c>
    </row>
    <row r="572" spans="2:8" ht="15" customHeight="1" x14ac:dyDescent="0.25">
      <c r="B572" s="16" t="s">
        <v>24</v>
      </c>
      <c r="C572" s="16" t="s">
        <v>44</v>
      </c>
      <c r="D572" s="16" t="s">
        <v>39</v>
      </c>
      <c r="E572" s="16" t="s">
        <v>34</v>
      </c>
      <c r="F572" s="17">
        <v>8000</v>
      </c>
      <c r="G572" s="17">
        <v>3651.06</v>
      </c>
      <c r="H572" s="17">
        <v>32223.890000000018</v>
      </c>
    </row>
    <row r="573" spans="2:8" ht="15" customHeight="1" x14ac:dyDescent="0.25">
      <c r="B573" s="16" t="s">
        <v>24</v>
      </c>
      <c r="C573" s="16" t="s">
        <v>44</v>
      </c>
      <c r="D573" s="16" t="s">
        <v>39</v>
      </c>
      <c r="E573" s="16" t="s">
        <v>34</v>
      </c>
      <c r="F573" s="17">
        <v>201019</v>
      </c>
      <c r="G573" s="17">
        <v>16802.25</v>
      </c>
      <c r="H573" s="17">
        <v>44793.440000000002</v>
      </c>
    </row>
    <row r="574" spans="2:8" ht="15" customHeight="1" x14ac:dyDescent="0.25">
      <c r="B574" s="16" t="s">
        <v>24</v>
      </c>
      <c r="C574" s="16" t="s">
        <v>44</v>
      </c>
      <c r="D574" s="16" t="s">
        <v>39</v>
      </c>
      <c r="E574" s="16" t="s">
        <v>34</v>
      </c>
      <c r="F574" s="17">
        <v>736000</v>
      </c>
      <c r="G574" s="17">
        <v>204482.21999999994</v>
      </c>
      <c r="H574" s="17">
        <v>725279.42999999947</v>
      </c>
    </row>
    <row r="575" spans="2:8" ht="15" customHeight="1" x14ac:dyDescent="0.25">
      <c r="B575" s="16" t="s">
        <v>24</v>
      </c>
      <c r="C575" s="16" t="s">
        <v>44</v>
      </c>
      <c r="D575" s="16" t="s">
        <v>39</v>
      </c>
      <c r="E575" s="16" t="s">
        <v>34</v>
      </c>
      <c r="F575" s="17">
        <v>276000</v>
      </c>
      <c r="G575" s="17">
        <v>37444.019999999997</v>
      </c>
      <c r="H575" s="17">
        <v>145946.20000000019</v>
      </c>
    </row>
    <row r="576" spans="2:8" ht="15" customHeight="1" x14ac:dyDescent="0.25">
      <c r="B576" s="16" t="s">
        <v>24</v>
      </c>
      <c r="C576" s="16" t="s">
        <v>44</v>
      </c>
      <c r="D576" s="16" t="s">
        <v>39</v>
      </c>
      <c r="E576" s="16" t="s">
        <v>34</v>
      </c>
      <c r="F576" s="17">
        <v>11040</v>
      </c>
      <c r="G576" s="17">
        <v>1264.4099999999999</v>
      </c>
      <c r="H576" s="17">
        <v>7959.67</v>
      </c>
    </row>
    <row r="577" spans="2:8" ht="15" customHeight="1" x14ac:dyDescent="0.25">
      <c r="B577" s="16" t="s">
        <v>24</v>
      </c>
      <c r="C577" s="16" t="s">
        <v>44</v>
      </c>
      <c r="D577" s="16" t="s">
        <v>39</v>
      </c>
      <c r="E577" s="16" t="s">
        <v>34</v>
      </c>
      <c r="F577" s="17">
        <v>300000</v>
      </c>
      <c r="G577" s="17">
        <v>0</v>
      </c>
      <c r="H577" s="17"/>
    </row>
    <row r="578" spans="2:8" ht="15" customHeight="1" x14ac:dyDescent="0.25">
      <c r="B578" s="16" t="s">
        <v>24</v>
      </c>
      <c r="C578" s="16" t="s">
        <v>44</v>
      </c>
      <c r="D578" s="16" t="s">
        <v>39</v>
      </c>
      <c r="E578" s="16" t="s">
        <v>34</v>
      </c>
      <c r="F578" s="17">
        <v>989400</v>
      </c>
      <c r="G578" s="17">
        <v>221442.77000000005</v>
      </c>
      <c r="H578" s="17">
        <v>816623.5199999992</v>
      </c>
    </row>
    <row r="579" spans="2:8" ht="15" customHeight="1" x14ac:dyDescent="0.25">
      <c r="B579" s="16" t="s">
        <v>24</v>
      </c>
      <c r="C579" s="16" t="s">
        <v>44</v>
      </c>
      <c r="D579" s="16" t="s">
        <v>39</v>
      </c>
      <c r="E579" s="16" t="s">
        <v>34</v>
      </c>
      <c r="F579" s="17">
        <v>233570</v>
      </c>
      <c r="G579" s="17">
        <v>7200</v>
      </c>
      <c r="H579" s="17">
        <v>118049.62000000002</v>
      </c>
    </row>
    <row r="580" spans="2:8" ht="15" customHeight="1" x14ac:dyDescent="0.25">
      <c r="B580" s="16" t="s">
        <v>24</v>
      </c>
      <c r="C580" s="16" t="s">
        <v>44</v>
      </c>
      <c r="D580" s="16" t="s">
        <v>39</v>
      </c>
      <c r="E580" s="16" t="s">
        <v>34</v>
      </c>
      <c r="F580" s="17">
        <v>37500</v>
      </c>
      <c r="G580" s="17">
        <v>2119.0299999999997</v>
      </c>
      <c r="H580" s="17">
        <v>33144.1</v>
      </c>
    </row>
    <row r="581" spans="2:8" ht="15" customHeight="1" x14ac:dyDescent="0.25">
      <c r="B581" s="16" t="s">
        <v>24</v>
      </c>
      <c r="C581" s="16" t="s">
        <v>44</v>
      </c>
      <c r="D581" s="16" t="s">
        <v>39</v>
      </c>
      <c r="E581" s="16" t="s">
        <v>34</v>
      </c>
      <c r="F581" s="17">
        <v>544444.4444444445</v>
      </c>
      <c r="G581" s="17">
        <v>233021.12999999989</v>
      </c>
      <c r="H581" s="17">
        <v>652944.87999999977</v>
      </c>
    </row>
    <row r="582" spans="2:8" ht="15" customHeight="1" x14ac:dyDescent="0.25">
      <c r="B582" s="16" t="s">
        <v>24</v>
      </c>
      <c r="C582" s="16" t="s">
        <v>44</v>
      </c>
      <c r="D582" s="16" t="s">
        <v>39</v>
      </c>
      <c r="E582" s="16" t="s">
        <v>34</v>
      </c>
      <c r="F582" s="17">
        <v>0</v>
      </c>
      <c r="G582" s="17">
        <v>0</v>
      </c>
      <c r="H582" s="17">
        <v>271047.03999999998</v>
      </c>
    </row>
    <row r="583" spans="2:8" ht="15" customHeight="1" x14ac:dyDescent="0.25">
      <c r="B583" s="16" t="s">
        <v>24</v>
      </c>
      <c r="C583" s="16" t="s">
        <v>44</v>
      </c>
      <c r="D583" s="16" t="s">
        <v>39</v>
      </c>
      <c r="E583" s="16" t="s">
        <v>34</v>
      </c>
      <c r="F583" s="17">
        <v>20000</v>
      </c>
      <c r="G583" s="17">
        <v>7758.3299999999981</v>
      </c>
      <c r="H583" s="17">
        <v>15872.810000000001</v>
      </c>
    </row>
    <row r="584" spans="2:8" ht="15" customHeight="1" x14ac:dyDescent="0.25">
      <c r="B584" s="16" t="s">
        <v>24</v>
      </c>
      <c r="C584" s="16" t="s">
        <v>44</v>
      </c>
      <c r="D584" s="16" t="s">
        <v>39</v>
      </c>
      <c r="E584" s="16" t="s">
        <v>34</v>
      </c>
      <c r="F584" s="17">
        <v>0</v>
      </c>
      <c r="G584" s="17">
        <v>221.8</v>
      </c>
      <c r="H584" s="17">
        <v>1203.8</v>
      </c>
    </row>
    <row r="585" spans="2:8" ht="15" customHeight="1" x14ac:dyDescent="0.25">
      <c r="B585" s="16" t="s">
        <v>23</v>
      </c>
      <c r="C585" s="16" t="s">
        <v>44</v>
      </c>
      <c r="D585" s="16" t="s">
        <v>39</v>
      </c>
      <c r="E585" s="16" t="s">
        <v>34</v>
      </c>
      <c r="F585" s="17">
        <v>699264.87945762672</v>
      </c>
      <c r="G585" s="17">
        <v>340464</v>
      </c>
      <c r="H585" s="17">
        <v>18064</v>
      </c>
    </row>
    <row r="586" spans="2:8" ht="15" customHeight="1" x14ac:dyDescent="0.25">
      <c r="B586" s="16" t="s">
        <v>23</v>
      </c>
      <c r="C586" s="16" t="s">
        <v>44</v>
      </c>
      <c r="D586" s="16" t="s">
        <v>39</v>
      </c>
      <c r="E586" s="16" t="s">
        <v>34</v>
      </c>
      <c r="F586" s="17">
        <v>50769.230769230766</v>
      </c>
      <c r="G586" s="17">
        <v>79411.850000000049</v>
      </c>
      <c r="H586" s="17">
        <v>38183.109999999993</v>
      </c>
    </row>
    <row r="587" spans="2:8" ht="15" customHeight="1" x14ac:dyDescent="0.25">
      <c r="B587" s="16" t="s">
        <v>23</v>
      </c>
      <c r="C587" s="16" t="s">
        <v>44</v>
      </c>
      <c r="D587" s="16" t="s">
        <v>39</v>
      </c>
      <c r="E587" s="16" t="s">
        <v>34</v>
      </c>
      <c r="F587" s="17">
        <v>80769.230769230766</v>
      </c>
      <c r="G587" s="17">
        <v>100689.34999999996</v>
      </c>
      <c r="H587" s="17">
        <v>80436.249999999927</v>
      </c>
    </row>
    <row r="588" spans="2:8" ht="15" customHeight="1" x14ac:dyDescent="0.25">
      <c r="B588" s="16" t="s">
        <v>23</v>
      </c>
      <c r="C588" s="16" t="s">
        <v>44</v>
      </c>
      <c r="D588" s="16" t="s">
        <v>39</v>
      </c>
      <c r="E588" s="16" t="s">
        <v>34</v>
      </c>
      <c r="F588" s="17">
        <v>434415.58677154465</v>
      </c>
      <c r="G588" s="17">
        <v>147547</v>
      </c>
      <c r="H588" s="17">
        <v>52560</v>
      </c>
    </row>
    <row r="589" spans="2:8" ht="15" customHeight="1" x14ac:dyDescent="0.25">
      <c r="B589" s="16" t="s">
        <v>23</v>
      </c>
      <c r="C589" s="16" t="s">
        <v>44</v>
      </c>
      <c r="D589" s="16" t="s">
        <v>39</v>
      </c>
      <c r="E589" s="16" t="s">
        <v>34</v>
      </c>
      <c r="F589" s="17">
        <v>0</v>
      </c>
      <c r="G589" s="17">
        <v>16102.640000000001</v>
      </c>
      <c r="H589" s="17">
        <v>36735.259999999987</v>
      </c>
    </row>
    <row r="590" spans="2:8" ht="15" customHeight="1" x14ac:dyDescent="0.25">
      <c r="B590" s="16" t="s">
        <v>23</v>
      </c>
      <c r="C590" s="16" t="s">
        <v>44</v>
      </c>
      <c r="D590" s="16" t="s">
        <v>39</v>
      </c>
      <c r="E590" s="16" t="s">
        <v>34</v>
      </c>
      <c r="F590" s="17">
        <v>1012000</v>
      </c>
      <c r="G590" s="17">
        <v>866667.34999999846</v>
      </c>
      <c r="H590" s="17">
        <v>1696217.2600000002</v>
      </c>
    </row>
    <row r="591" spans="2:8" ht="15" customHeight="1" x14ac:dyDescent="0.25">
      <c r="B591" s="16" t="s">
        <v>23</v>
      </c>
      <c r="C591" s="16" t="s">
        <v>44</v>
      </c>
      <c r="D591" s="16" t="s">
        <v>39</v>
      </c>
      <c r="E591" s="16" t="s">
        <v>34</v>
      </c>
      <c r="F591" s="17">
        <v>211071</v>
      </c>
      <c r="G591" s="17">
        <v>42062.100000000006</v>
      </c>
      <c r="H591" s="17">
        <v>276588.81999999995</v>
      </c>
    </row>
    <row r="592" spans="2:8" ht="15" customHeight="1" x14ac:dyDescent="0.25">
      <c r="B592" s="16" t="s">
        <v>23</v>
      </c>
      <c r="C592" s="16" t="s">
        <v>44</v>
      </c>
      <c r="D592" s="16" t="s">
        <v>39</v>
      </c>
      <c r="E592" s="16" t="s">
        <v>34</v>
      </c>
      <c r="F592" s="17">
        <v>0</v>
      </c>
      <c r="G592" s="17">
        <v>77491.299999999988</v>
      </c>
      <c r="H592" s="17">
        <v>0</v>
      </c>
    </row>
    <row r="593" spans="2:8" ht="15" customHeight="1" x14ac:dyDescent="0.25">
      <c r="B593" s="16" t="s">
        <v>23</v>
      </c>
      <c r="C593" s="16" t="s">
        <v>44</v>
      </c>
      <c r="D593" s="16" t="s">
        <v>39</v>
      </c>
      <c r="E593" s="16" t="s">
        <v>34</v>
      </c>
      <c r="F593" s="17">
        <v>276000</v>
      </c>
      <c r="G593" s="17">
        <v>98851.540000000023</v>
      </c>
      <c r="H593" s="17">
        <v>156200.89999999997</v>
      </c>
    </row>
    <row r="594" spans="2:8" ht="15" customHeight="1" x14ac:dyDescent="0.25">
      <c r="B594" s="16" t="s">
        <v>23</v>
      </c>
      <c r="C594" s="16" t="s">
        <v>44</v>
      </c>
      <c r="D594" s="16" t="s">
        <v>39</v>
      </c>
      <c r="E594" s="16" t="s">
        <v>34</v>
      </c>
      <c r="F594" s="17">
        <v>11040</v>
      </c>
      <c r="G594" s="17">
        <v>3663.7599999999998</v>
      </c>
      <c r="H594" s="17">
        <v>4374.6899999999996</v>
      </c>
    </row>
    <row r="595" spans="2:8" ht="15" customHeight="1" x14ac:dyDescent="0.25">
      <c r="B595" s="16" t="s">
        <v>23</v>
      </c>
      <c r="C595" s="16" t="s">
        <v>44</v>
      </c>
      <c r="D595" s="16" t="s">
        <v>39</v>
      </c>
      <c r="E595" s="16" t="s">
        <v>34</v>
      </c>
      <c r="F595" s="17">
        <v>300000</v>
      </c>
      <c r="G595" s="17">
        <v>234357.87999999998</v>
      </c>
      <c r="H595" s="17"/>
    </row>
    <row r="596" spans="2:8" ht="15" customHeight="1" x14ac:dyDescent="0.25">
      <c r="B596" s="16" t="s">
        <v>23</v>
      </c>
      <c r="C596" s="16" t="s">
        <v>44</v>
      </c>
      <c r="D596" s="16" t="s">
        <v>39</v>
      </c>
      <c r="E596" s="16" t="s">
        <v>34</v>
      </c>
      <c r="F596" s="17">
        <v>1900</v>
      </c>
      <c r="G596" s="17">
        <v>0</v>
      </c>
      <c r="H596" s="17">
        <v>1436.94</v>
      </c>
    </row>
    <row r="597" spans="2:8" ht="15" customHeight="1" x14ac:dyDescent="0.25">
      <c r="B597" s="16" t="s">
        <v>23</v>
      </c>
      <c r="C597" s="16" t="s">
        <v>44</v>
      </c>
      <c r="D597" s="16" t="s">
        <v>39</v>
      </c>
      <c r="E597" s="16" t="s">
        <v>34</v>
      </c>
      <c r="F597" s="17">
        <v>245249</v>
      </c>
      <c r="G597" s="17">
        <v>223493.13</v>
      </c>
      <c r="H597" s="17">
        <v>175115.44999999998</v>
      </c>
    </row>
    <row r="598" spans="2:8" ht="15" customHeight="1" x14ac:dyDescent="0.25">
      <c r="B598" s="16" t="s">
        <v>23</v>
      </c>
      <c r="C598" s="16" t="s">
        <v>44</v>
      </c>
      <c r="D598" s="16" t="s">
        <v>39</v>
      </c>
      <c r="E598" s="16" t="s">
        <v>34</v>
      </c>
      <c r="F598" s="17">
        <v>39500</v>
      </c>
      <c r="G598" s="17">
        <v>820.9</v>
      </c>
      <c r="H598" s="17">
        <v>86560.290000000008</v>
      </c>
    </row>
    <row r="599" spans="2:8" ht="15" customHeight="1" x14ac:dyDescent="0.25">
      <c r="B599" s="16" t="s">
        <v>23</v>
      </c>
      <c r="C599" s="16" t="s">
        <v>44</v>
      </c>
      <c r="D599" s="16" t="s">
        <v>39</v>
      </c>
      <c r="E599" s="16" t="s">
        <v>34</v>
      </c>
      <c r="F599" s="17">
        <v>0</v>
      </c>
      <c r="G599" s="17">
        <v>2697.5099999999998</v>
      </c>
      <c r="H599" s="17">
        <v>0</v>
      </c>
    </row>
    <row r="600" spans="2:8" ht="15" customHeight="1" x14ac:dyDescent="0.25">
      <c r="B600" s="16" t="s">
        <v>23</v>
      </c>
      <c r="C600" s="16" t="s">
        <v>44</v>
      </c>
      <c r="D600" s="16" t="s">
        <v>39</v>
      </c>
      <c r="E600" s="16" t="s">
        <v>34</v>
      </c>
      <c r="F600" s="17">
        <v>0</v>
      </c>
      <c r="G600" s="17">
        <v>0</v>
      </c>
      <c r="H600" s="17">
        <v>31955.35999999999</v>
      </c>
    </row>
    <row r="601" spans="2:8" ht="15" customHeight="1" x14ac:dyDescent="0.25">
      <c r="B601" s="16" t="s">
        <v>23</v>
      </c>
      <c r="C601" s="16" t="s">
        <v>44</v>
      </c>
      <c r="D601" s="16" t="s">
        <v>39</v>
      </c>
      <c r="E601" s="16" t="s">
        <v>34</v>
      </c>
      <c r="F601" s="17">
        <v>20000</v>
      </c>
      <c r="G601" s="17">
        <v>22512.799999999996</v>
      </c>
      <c r="H601" s="17">
        <v>15824.560000000001</v>
      </c>
    </row>
    <row r="602" spans="2:8" ht="15" customHeight="1" x14ac:dyDescent="0.25">
      <c r="B602" s="16" t="s">
        <v>23</v>
      </c>
      <c r="C602" s="16" t="s">
        <v>44</v>
      </c>
      <c r="D602" s="16" t="s">
        <v>39</v>
      </c>
      <c r="E602" s="16" t="s">
        <v>34</v>
      </c>
      <c r="F602" s="17">
        <v>550000</v>
      </c>
      <c r="G602" s="17">
        <v>475129.71000000014</v>
      </c>
      <c r="H602" s="17">
        <v>360926.97</v>
      </c>
    </row>
    <row r="603" spans="2:8" ht="15" customHeight="1" x14ac:dyDescent="0.25">
      <c r="B603" s="16" t="s">
        <v>22</v>
      </c>
      <c r="C603" s="16" t="s">
        <v>44</v>
      </c>
      <c r="D603" s="16" t="s">
        <v>39</v>
      </c>
      <c r="E603" s="16" t="s">
        <v>34</v>
      </c>
      <c r="F603" s="17">
        <v>699264.87945762672</v>
      </c>
      <c r="G603" s="17">
        <v>0</v>
      </c>
      <c r="H603" s="17">
        <v>27096</v>
      </c>
    </row>
    <row r="604" spans="2:8" ht="15" customHeight="1" x14ac:dyDescent="0.25">
      <c r="B604" s="16" t="s">
        <v>22</v>
      </c>
      <c r="C604" s="16" t="s">
        <v>44</v>
      </c>
      <c r="D604" s="16" t="s">
        <v>39</v>
      </c>
      <c r="E604" s="16" t="s">
        <v>34</v>
      </c>
      <c r="F604" s="17">
        <v>50769.230769230766</v>
      </c>
      <c r="G604" s="17">
        <v>54777.590000000011</v>
      </c>
      <c r="H604" s="17">
        <v>134085.50000000003</v>
      </c>
    </row>
    <row r="605" spans="2:8" ht="15" customHeight="1" x14ac:dyDescent="0.25">
      <c r="B605" s="16" t="s">
        <v>22</v>
      </c>
      <c r="C605" s="16" t="s">
        <v>44</v>
      </c>
      <c r="D605" s="16" t="s">
        <v>39</v>
      </c>
      <c r="E605" s="16" t="s">
        <v>34</v>
      </c>
      <c r="F605" s="17">
        <v>0</v>
      </c>
      <c r="G605" s="17">
        <v>2820</v>
      </c>
      <c r="H605" s="17">
        <v>0</v>
      </c>
    </row>
    <row r="606" spans="2:8" ht="15" customHeight="1" x14ac:dyDescent="0.25">
      <c r="B606" s="16" t="s">
        <v>22</v>
      </c>
      <c r="C606" s="16" t="s">
        <v>44</v>
      </c>
      <c r="D606" s="16" t="s">
        <v>39</v>
      </c>
      <c r="E606" s="16" t="s">
        <v>34</v>
      </c>
      <c r="F606" s="17">
        <v>434415.58677154465</v>
      </c>
      <c r="G606" s="17">
        <v>95509</v>
      </c>
      <c r="H606" s="17">
        <v>26220.000000000004</v>
      </c>
    </row>
    <row r="607" spans="2:8" ht="15" customHeight="1" x14ac:dyDescent="0.25">
      <c r="B607" s="16" t="s">
        <v>22</v>
      </c>
      <c r="C607" s="16" t="s">
        <v>44</v>
      </c>
      <c r="D607" s="16" t="s">
        <v>39</v>
      </c>
      <c r="E607" s="16" t="s">
        <v>34</v>
      </c>
      <c r="F607" s="17">
        <v>0</v>
      </c>
      <c r="G607" s="17">
        <v>27444.39</v>
      </c>
      <c r="H607" s="17">
        <v>43595.519999999997</v>
      </c>
    </row>
    <row r="608" spans="2:8" ht="15" customHeight="1" x14ac:dyDescent="0.25">
      <c r="B608" s="16" t="s">
        <v>22</v>
      </c>
      <c r="C608" s="16" t="s">
        <v>44</v>
      </c>
      <c r="D608" s="16" t="s">
        <v>39</v>
      </c>
      <c r="E608" s="16" t="s">
        <v>34</v>
      </c>
      <c r="F608" s="17">
        <v>1012000</v>
      </c>
      <c r="G608" s="17">
        <v>895455.68000000028</v>
      </c>
      <c r="H608" s="17">
        <v>1675651.7800000012</v>
      </c>
    </row>
    <row r="609" spans="2:8" ht="15" customHeight="1" x14ac:dyDescent="0.25">
      <c r="B609" s="16" t="s">
        <v>22</v>
      </c>
      <c r="C609" s="16" t="s">
        <v>44</v>
      </c>
      <c r="D609" s="16" t="s">
        <v>39</v>
      </c>
      <c r="E609" s="16" t="s">
        <v>34</v>
      </c>
      <c r="F609" s="17">
        <v>2000</v>
      </c>
      <c r="G609" s="17">
        <v>470</v>
      </c>
      <c r="H609" s="17">
        <v>0</v>
      </c>
    </row>
    <row r="610" spans="2:8" ht="15" customHeight="1" x14ac:dyDescent="0.25">
      <c r="B610" s="16" t="s">
        <v>22</v>
      </c>
      <c r="C610" s="16" t="s">
        <v>44</v>
      </c>
      <c r="D610" s="16" t="s">
        <v>39</v>
      </c>
      <c r="E610" s="16" t="s">
        <v>34</v>
      </c>
      <c r="F610" s="17">
        <v>0</v>
      </c>
      <c r="G610" s="17">
        <v>-4400</v>
      </c>
      <c r="H610" s="17">
        <v>12242.26</v>
      </c>
    </row>
    <row r="611" spans="2:8" ht="15" customHeight="1" x14ac:dyDescent="0.25">
      <c r="B611" s="16" t="s">
        <v>22</v>
      </c>
      <c r="C611" s="16" t="s">
        <v>44</v>
      </c>
      <c r="D611" s="16" t="s">
        <v>39</v>
      </c>
      <c r="E611" s="16" t="s">
        <v>34</v>
      </c>
      <c r="F611" s="17">
        <v>0</v>
      </c>
      <c r="G611" s="17">
        <v>841.31</v>
      </c>
      <c r="H611" s="17">
        <v>0</v>
      </c>
    </row>
    <row r="612" spans="2:8" ht="15" customHeight="1" x14ac:dyDescent="0.25">
      <c r="B612" s="16" t="s">
        <v>22</v>
      </c>
      <c r="C612" s="16" t="s">
        <v>44</v>
      </c>
      <c r="D612" s="16" t="s">
        <v>39</v>
      </c>
      <c r="E612" s="16" t="s">
        <v>34</v>
      </c>
      <c r="F612" s="17">
        <v>0</v>
      </c>
      <c r="G612" s="17">
        <v>4508.3399999999992</v>
      </c>
      <c r="H612" s="17">
        <v>46933.87</v>
      </c>
    </row>
    <row r="613" spans="2:8" ht="15" customHeight="1" x14ac:dyDescent="0.25">
      <c r="B613" s="16" t="s">
        <v>22</v>
      </c>
      <c r="C613" s="16" t="s">
        <v>44</v>
      </c>
      <c r="D613" s="16" t="s">
        <v>39</v>
      </c>
      <c r="E613" s="16" t="s">
        <v>34</v>
      </c>
      <c r="F613" s="17">
        <v>11040</v>
      </c>
      <c r="G613" s="17">
        <v>2888.27</v>
      </c>
      <c r="H613" s="17">
        <v>19282.52</v>
      </c>
    </row>
    <row r="614" spans="2:8" ht="15" customHeight="1" x14ac:dyDescent="0.25">
      <c r="B614" s="16" t="s">
        <v>22</v>
      </c>
      <c r="C614" s="16" t="s">
        <v>44</v>
      </c>
      <c r="D614" s="16" t="s">
        <v>39</v>
      </c>
      <c r="E614" s="16" t="s">
        <v>34</v>
      </c>
      <c r="F614" s="17">
        <v>475000</v>
      </c>
      <c r="G614" s="17">
        <v>356810.91000000003</v>
      </c>
      <c r="H614" s="17">
        <v>260072.25</v>
      </c>
    </row>
    <row r="615" spans="2:8" ht="15" customHeight="1" x14ac:dyDescent="0.25">
      <c r="B615" s="16" t="s">
        <v>22</v>
      </c>
      <c r="C615" s="16" t="s">
        <v>44</v>
      </c>
      <c r="D615" s="16" t="s">
        <v>39</v>
      </c>
      <c r="E615" s="16" t="s">
        <v>34</v>
      </c>
      <c r="F615" s="17">
        <v>91180</v>
      </c>
      <c r="G615" s="17">
        <v>28142.71</v>
      </c>
      <c r="H615" s="17">
        <v>55712.439999999937</v>
      </c>
    </row>
    <row r="616" spans="2:8" ht="15" customHeight="1" x14ac:dyDescent="0.25">
      <c r="B616" s="16" t="s">
        <v>22</v>
      </c>
      <c r="C616" s="16" t="s">
        <v>44</v>
      </c>
      <c r="D616" s="16" t="s">
        <v>39</v>
      </c>
      <c r="E616" s="16" t="s">
        <v>34</v>
      </c>
      <c r="F616" s="17">
        <v>0</v>
      </c>
      <c r="G616" s="17">
        <v>5619.49</v>
      </c>
      <c r="H616" s="17">
        <v>0</v>
      </c>
    </row>
    <row r="617" spans="2:8" ht="15" customHeight="1" x14ac:dyDescent="0.25">
      <c r="B617" s="16" t="s">
        <v>22</v>
      </c>
      <c r="C617" s="16" t="s">
        <v>44</v>
      </c>
      <c r="D617" s="16" t="s">
        <v>39</v>
      </c>
      <c r="E617" s="16" t="s">
        <v>34</v>
      </c>
      <c r="F617" s="17">
        <v>1844444.4444444445</v>
      </c>
      <c r="G617" s="17">
        <v>1499681.5299999996</v>
      </c>
      <c r="H617" s="17">
        <v>1618352.299999998</v>
      </c>
    </row>
    <row r="618" spans="2:8" ht="15" customHeight="1" x14ac:dyDescent="0.25">
      <c r="B618" s="16" t="s">
        <v>22</v>
      </c>
      <c r="C618" s="16" t="s">
        <v>44</v>
      </c>
      <c r="D618" s="16" t="s">
        <v>39</v>
      </c>
      <c r="E618" s="16" t="s">
        <v>34</v>
      </c>
      <c r="F618" s="17">
        <v>675351.9626280315</v>
      </c>
      <c r="G618" s="17">
        <v>241042.4800000001</v>
      </c>
      <c r="H618" s="17">
        <v>501726.95999999996</v>
      </c>
    </row>
    <row r="619" spans="2:8" ht="15" customHeight="1" x14ac:dyDescent="0.25">
      <c r="B619" s="16" t="s">
        <v>22</v>
      </c>
      <c r="C619" s="16" t="s">
        <v>44</v>
      </c>
      <c r="D619" s="16" t="s">
        <v>39</v>
      </c>
      <c r="E619" s="16" t="s">
        <v>34</v>
      </c>
      <c r="F619" s="17">
        <v>1090000</v>
      </c>
      <c r="G619" s="17">
        <v>569899.89000000013</v>
      </c>
      <c r="H619" s="17">
        <v>808020.65999999968</v>
      </c>
    </row>
    <row r="620" spans="2:8" ht="15" customHeight="1" x14ac:dyDescent="0.25">
      <c r="B620" s="16" t="s">
        <v>22</v>
      </c>
      <c r="C620" s="16" t="s">
        <v>44</v>
      </c>
      <c r="D620" s="16" t="s">
        <v>39</v>
      </c>
      <c r="E620" s="16" t="s">
        <v>34</v>
      </c>
      <c r="F620" s="17">
        <v>200233</v>
      </c>
      <c r="G620" s="17">
        <v>33731.94</v>
      </c>
      <c r="H620" s="17">
        <v>73313.070000000007</v>
      </c>
    </row>
    <row r="621" spans="2:8" ht="15" customHeight="1" x14ac:dyDescent="0.25">
      <c r="B621" s="16" t="s">
        <v>17</v>
      </c>
      <c r="C621" s="16" t="s">
        <v>45</v>
      </c>
      <c r="D621" s="16" t="s">
        <v>40</v>
      </c>
      <c r="E621" s="16" t="s">
        <v>35</v>
      </c>
      <c r="F621" s="17">
        <v>146000</v>
      </c>
      <c r="G621" s="17">
        <v>109125.5100000001</v>
      </c>
      <c r="H621" s="17">
        <v>81275.170000000013</v>
      </c>
    </row>
    <row r="622" spans="2:8" ht="15" customHeight="1" x14ac:dyDescent="0.25">
      <c r="B622" s="16" t="s">
        <v>17</v>
      </c>
      <c r="C622" s="16" t="s">
        <v>45</v>
      </c>
      <c r="D622" s="16" t="s">
        <v>40</v>
      </c>
      <c r="E622" s="16" t="s">
        <v>35</v>
      </c>
      <c r="F622" s="17">
        <v>780769.23076923075</v>
      </c>
      <c r="G622" s="17">
        <v>662279.12</v>
      </c>
      <c r="H622" s="17">
        <v>536241.55000000051</v>
      </c>
    </row>
    <row r="623" spans="2:8" ht="15" customHeight="1" x14ac:dyDescent="0.25">
      <c r="B623" s="16" t="s">
        <v>17</v>
      </c>
      <c r="C623" s="16" t="s">
        <v>45</v>
      </c>
      <c r="D623" s="16" t="s">
        <v>40</v>
      </c>
      <c r="E623" s="16" t="s">
        <v>35</v>
      </c>
      <c r="F623" s="17">
        <v>372356.21723275253</v>
      </c>
      <c r="G623" s="17">
        <v>138133.04</v>
      </c>
      <c r="H623" s="17">
        <v>28960</v>
      </c>
    </row>
    <row r="624" spans="2:8" ht="15" customHeight="1" x14ac:dyDescent="0.25">
      <c r="B624" s="16" t="s">
        <v>17</v>
      </c>
      <c r="C624" s="16" t="s">
        <v>45</v>
      </c>
      <c r="D624" s="16" t="s">
        <v>40</v>
      </c>
      <c r="E624" s="16" t="s">
        <v>35</v>
      </c>
      <c r="F624" s="17">
        <v>170000</v>
      </c>
      <c r="G624" s="17">
        <v>163021.37000000008</v>
      </c>
      <c r="H624" s="17">
        <v>217341.13999999998</v>
      </c>
    </row>
    <row r="625" spans="2:8" ht="15" customHeight="1" x14ac:dyDescent="0.25">
      <c r="B625" s="16" t="s">
        <v>17</v>
      </c>
      <c r="C625" s="16" t="s">
        <v>45</v>
      </c>
      <c r="D625" s="16" t="s">
        <v>40</v>
      </c>
      <c r="E625" s="16" t="s">
        <v>35</v>
      </c>
      <c r="F625" s="17">
        <v>10000</v>
      </c>
      <c r="G625" s="17">
        <v>17050.03</v>
      </c>
      <c r="H625" s="17">
        <v>6155.880000000001</v>
      </c>
    </row>
    <row r="626" spans="2:8" ht="15" customHeight="1" x14ac:dyDescent="0.25">
      <c r="B626" s="16" t="s">
        <v>17</v>
      </c>
      <c r="C626" s="16" t="s">
        <v>45</v>
      </c>
      <c r="D626" s="16" t="s">
        <v>40</v>
      </c>
      <c r="E626" s="16" t="s">
        <v>35</v>
      </c>
      <c r="F626" s="17">
        <v>70000</v>
      </c>
      <c r="G626" s="17">
        <v>27707.399999999998</v>
      </c>
      <c r="H626" s="17">
        <v>13888.089999999998</v>
      </c>
    </row>
    <row r="627" spans="2:8" ht="15" customHeight="1" x14ac:dyDescent="0.25">
      <c r="B627" s="16" t="s">
        <v>17</v>
      </c>
      <c r="C627" s="16" t="s">
        <v>45</v>
      </c>
      <c r="D627" s="16" t="s">
        <v>40</v>
      </c>
      <c r="E627" s="16" t="s">
        <v>35</v>
      </c>
      <c r="F627" s="17">
        <v>736000</v>
      </c>
      <c r="G627" s="17">
        <v>463283.45000000007</v>
      </c>
      <c r="H627" s="17">
        <v>798711.01999999955</v>
      </c>
    </row>
    <row r="628" spans="2:8" ht="15" customHeight="1" x14ac:dyDescent="0.25">
      <c r="B628" s="16" t="s">
        <v>17</v>
      </c>
      <c r="C628" s="16" t="s">
        <v>45</v>
      </c>
      <c r="D628" s="16" t="s">
        <v>40</v>
      </c>
      <c r="E628" s="16" t="s">
        <v>35</v>
      </c>
      <c r="F628" s="17">
        <v>0</v>
      </c>
      <c r="G628" s="17">
        <v>2025.4</v>
      </c>
      <c r="H628" s="17">
        <v>5257.0599999999995</v>
      </c>
    </row>
    <row r="629" spans="2:8" ht="15" customHeight="1" x14ac:dyDescent="0.25">
      <c r="B629" s="16" t="s">
        <v>17</v>
      </c>
      <c r="C629" s="16" t="s">
        <v>45</v>
      </c>
      <c r="D629" s="16" t="s">
        <v>40</v>
      </c>
      <c r="E629" s="16" t="s">
        <v>35</v>
      </c>
      <c r="F629" s="17">
        <v>11040</v>
      </c>
      <c r="G629" s="17">
        <v>10665.81</v>
      </c>
      <c r="H629" s="17">
        <v>5366.42</v>
      </c>
    </row>
    <row r="630" spans="2:8" ht="15" customHeight="1" x14ac:dyDescent="0.25">
      <c r="B630" s="16" t="s">
        <v>17</v>
      </c>
      <c r="C630" s="16" t="s">
        <v>45</v>
      </c>
      <c r="D630" s="16" t="s">
        <v>40</v>
      </c>
      <c r="E630" s="16" t="s">
        <v>35</v>
      </c>
      <c r="F630" s="17">
        <v>475000</v>
      </c>
      <c r="G630" s="17">
        <v>242769.31000000008</v>
      </c>
      <c r="H630" s="17">
        <v>312503.53000000014</v>
      </c>
    </row>
    <row r="631" spans="2:8" ht="15" customHeight="1" x14ac:dyDescent="0.25">
      <c r="B631" s="16" t="s">
        <v>17</v>
      </c>
      <c r="C631" s="16" t="s">
        <v>45</v>
      </c>
      <c r="D631" s="16" t="s">
        <v>40</v>
      </c>
      <c r="E631" s="16" t="s">
        <v>35</v>
      </c>
      <c r="F631" s="17">
        <v>1251300</v>
      </c>
      <c r="G631" s="17">
        <v>659797.85000000126</v>
      </c>
      <c r="H631" s="17">
        <v>1097220.5599999998</v>
      </c>
    </row>
    <row r="632" spans="2:8" ht="15" customHeight="1" x14ac:dyDescent="0.25">
      <c r="B632" s="16" t="s">
        <v>17</v>
      </c>
      <c r="C632" s="16" t="s">
        <v>45</v>
      </c>
      <c r="D632" s="16" t="s">
        <v>40</v>
      </c>
      <c r="E632" s="16" t="s">
        <v>35</v>
      </c>
      <c r="F632" s="17">
        <v>1150000</v>
      </c>
      <c r="G632" s="17">
        <v>970558.26000000094</v>
      </c>
      <c r="H632" s="17">
        <v>905472.66999999981</v>
      </c>
    </row>
    <row r="633" spans="2:8" ht="15" customHeight="1" x14ac:dyDescent="0.25">
      <c r="B633" s="16" t="s">
        <v>17</v>
      </c>
      <c r="C633" s="16" t="s">
        <v>45</v>
      </c>
      <c r="D633" s="16" t="s">
        <v>40</v>
      </c>
      <c r="E633" s="16" t="s">
        <v>35</v>
      </c>
      <c r="F633" s="17">
        <v>20000</v>
      </c>
      <c r="G633" s="17">
        <v>0</v>
      </c>
      <c r="H633" s="17"/>
    </row>
    <row r="634" spans="2:8" ht="15" customHeight="1" x14ac:dyDescent="0.25">
      <c r="B634" s="16" t="s">
        <v>17</v>
      </c>
      <c r="C634" s="16" t="s">
        <v>45</v>
      </c>
      <c r="D634" s="16" t="s">
        <v>40</v>
      </c>
      <c r="E634" s="16" t="s">
        <v>35</v>
      </c>
      <c r="F634" s="17">
        <v>0</v>
      </c>
      <c r="G634" s="17">
        <v>20671.410000000003</v>
      </c>
      <c r="H634" s="17">
        <v>11518.810000000001</v>
      </c>
    </row>
    <row r="635" spans="2:8" ht="15" customHeight="1" x14ac:dyDescent="0.25">
      <c r="B635" s="16" t="s">
        <v>17</v>
      </c>
      <c r="C635" s="16" t="s">
        <v>45</v>
      </c>
      <c r="D635" s="16" t="s">
        <v>40</v>
      </c>
      <c r="E635" s="16" t="s">
        <v>35</v>
      </c>
      <c r="F635" s="17">
        <v>1500</v>
      </c>
      <c r="G635" s="17">
        <v>6482.66</v>
      </c>
      <c r="H635" s="17">
        <v>-48.460000000000008</v>
      </c>
    </row>
    <row r="636" spans="2:8" ht="15" customHeight="1" x14ac:dyDescent="0.25">
      <c r="B636" s="16" t="s">
        <v>17</v>
      </c>
      <c r="C636" s="16" t="s">
        <v>45</v>
      </c>
      <c r="D636" s="16" t="s">
        <v>40</v>
      </c>
      <c r="E636" s="16" t="s">
        <v>35</v>
      </c>
      <c r="F636" s="17">
        <v>5000</v>
      </c>
      <c r="G636" s="17">
        <v>0</v>
      </c>
      <c r="H636" s="17">
        <v>0</v>
      </c>
    </row>
    <row r="637" spans="2:8" ht="15" customHeight="1" x14ac:dyDescent="0.25">
      <c r="B637" s="16" t="s">
        <v>21</v>
      </c>
      <c r="C637" s="16" t="s">
        <v>45</v>
      </c>
      <c r="D637" s="16" t="s">
        <v>40</v>
      </c>
      <c r="E637" s="16" t="s">
        <v>35</v>
      </c>
      <c r="F637" s="17">
        <v>190000</v>
      </c>
      <c r="G637" s="17">
        <v>418941.34000000084</v>
      </c>
      <c r="H637" s="17">
        <v>141903.25000000006</v>
      </c>
    </row>
    <row r="638" spans="2:8" ht="15" customHeight="1" x14ac:dyDescent="0.25">
      <c r="B638" s="16" t="s">
        <v>21</v>
      </c>
      <c r="C638" s="16" t="s">
        <v>45</v>
      </c>
      <c r="D638" s="16" t="s">
        <v>40</v>
      </c>
      <c r="E638" s="16" t="s">
        <v>35</v>
      </c>
      <c r="F638" s="17">
        <v>769.23076923076951</v>
      </c>
      <c r="G638" s="17">
        <v>1245.9499999999998</v>
      </c>
      <c r="H638" s="17">
        <v>440</v>
      </c>
    </row>
    <row r="639" spans="2:8" ht="15" customHeight="1" x14ac:dyDescent="0.25">
      <c r="B639" s="16" t="s">
        <v>21</v>
      </c>
      <c r="C639" s="16" t="s">
        <v>45</v>
      </c>
      <c r="D639" s="16" t="s">
        <v>40</v>
      </c>
      <c r="E639" s="16" t="s">
        <v>35</v>
      </c>
      <c r="F639" s="17">
        <v>100769.23076923077</v>
      </c>
      <c r="G639" s="17">
        <v>81090.759999999966</v>
      </c>
      <c r="H639" s="17">
        <v>68569.60000000002</v>
      </c>
    </row>
    <row r="640" spans="2:8" ht="15" customHeight="1" x14ac:dyDescent="0.25">
      <c r="B640" s="16" t="s">
        <v>21</v>
      </c>
      <c r="C640" s="16" t="s">
        <v>45</v>
      </c>
      <c r="D640" s="16" t="s">
        <v>40</v>
      </c>
      <c r="E640" s="16" t="s">
        <v>35</v>
      </c>
      <c r="F640" s="17">
        <v>434415.58677154453</v>
      </c>
      <c r="G640" s="17">
        <v>147328</v>
      </c>
      <c r="H640" s="17">
        <v>39640</v>
      </c>
    </row>
    <row r="641" spans="2:8" ht="15" customHeight="1" x14ac:dyDescent="0.25">
      <c r="B641" s="16" t="s">
        <v>21</v>
      </c>
      <c r="C641" s="16" t="s">
        <v>45</v>
      </c>
      <c r="D641" s="16" t="s">
        <v>40</v>
      </c>
      <c r="E641" s="16" t="s">
        <v>35</v>
      </c>
      <c r="F641" s="17">
        <v>0</v>
      </c>
      <c r="G641" s="17">
        <v>7363.5099999999984</v>
      </c>
      <c r="H641" s="17">
        <v>57469.84</v>
      </c>
    </row>
    <row r="642" spans="2:8" ht="15" customHeight="1" x14ac:dyDescent="0.25">
      <c r="B642" s="16" t="s">
        <v>21</v>
      </c>
      <c r="C642" s="16" t="s">
        <v>45</v>
      </c>
      <c r="D642" s="16" t="s">
        <v>40</v>
      </c>
      <c r="E642" s="16" t="s">
        <v>35</v>
      </c>
      <c r="F642" s="17">
        <v>1012000</v>
      </c>
      <c r="G642" s="17">
        <v>777768.52000000037</v>
      </c>
      <c r="H642" s="17">
        <v>1491842.599999994</v>
      </c>
    </row>
    <row r="643" spans="2:8" ht="15" customHeight="1" x14ac:dyDescent="0.25">
      <c r="B643" s="16" t="s">
        <v>21</v>
      </c>
      <c r="C643" s="16" t="s">
        <v>45</v>
      </c>
      <c r="D643" s="16" t="s">
        <v>40</v>
      </c>
      <c r="E643" s="16" t="s">
        <v>35</v>
      </c>
      <c r="F643" s="17">
        <v>211071</v>
      </c>
      <c r="G643" s="17">
        <v>178264.44999999998</v>
      </c>
      <c r="H643" s="17">
        <v>312502.67</v>
      </c>
    </row>
    <row r="644" spans="2:8" ht="15" customHeight="1" x14ac:dyDescent="0.25">
      <c r="B644" s="16" t="s">
        <v>21</v>
      </c>
      <c r="C644" s="16" t="s">
        <v>45</v>
      </c>
      <c r="D644" s="16" t="s">
        <v>40</v>
      </c>
      <c r="E644" s="16" t="s">
        <v>35</v>
      </c>
      <c r="F644" s="17">
        <v>828000</v>
      </c>
      <c r="G644" s="17">
        <v>425746.03000000009</v>
      </c>
      <c r="H644" s="17">
        <v>926453.6300000007</v>
      </c>
    </row>
    <row r="645" spans="2:8" ht="15" customHeight="1" x14ac:dyDescent="0.25">
      <c r="B645" s="16" t="s">
        <v>21</v>
      </c>
      <c r="C645" s="16" t="s">
        <v>45</v>
      </c>
      <c r="D645" s="16" t="s">
        <v>40</v>
      </c>
      <c r="E645" s="16" t="s">
        <v>35</v>
      </c>
      <c r="F645" s="17">
        <v>0</v>
      </c>
      <c r="G645" s="17">
        <v>2857.2</v>
      </c>
      <c r="H645" s="17">
        <v>0</v>
      </c>
    </row>
    <row r="646" spans="2:8" ht="15" customHeight="1" x14ac:dyDescent="0.25">
      <c r="B646" s="16" t="s">
        <v>21</v>
      </c>
      <c r="C646" s="16" t="s">
        <v>45</v>
      </c>
      <c r="D646" s="16" t="s">
        <v>40</v>
      </c>
      <c r="E646" s="16" t="s">
        <v>35</v>
      </c>
      <c r="F646" s="17">
        <v>0</v>
      </c>
      <c r="G646" s="17">
        <v>6062.28</v>
      </c>
      <c r="H646" s="17">
        <v>0</v>
      </c>
    </row>
    <row r="647" spans="2:8" ht="15" customHeight="1" x14ac:dyDescent="0.25">
      <c r="B647" s="16" t="s">
        <v>21</v>
      </c>
      <c r="C647" s="16" t="s">
        <v>45</v>
      </c>
      <c r="D647" s="16" t="s">
        <v>40</v>
      </c>
      <c r="E647" s="16" t="s">
        <v>35</v>
      </c>
      <c r="F647" s="17">
        <v>300000</v>
      </c>
      <c r="G647" s="17">
        <v>87432.66</v>
      </c>
      <c r="H647" s="17"/>
    </row>
    <row r="648" spans="2:8" ht="15" customHeight="1" x14ac:dyDescent="0.25">
      <c r="B648" s="16" t="s">
        <v>21</v>
      </c>
      <c r="C648" s="16" t="s">
        <v>45</v>
      </c>
      <c r="D648" s="16" t="s">
        <v>40</v>
      </c>
      <c r="E648" s="16" t="s">
        <v>35</v>
      </c>
      <c r="F648" s="17">
        <v>1110650</v>
      </c>
      <c r="G648" s="17">
        <v>600356.200000001</v>
      </c>
      <c r="H648" s="17">
        <v>768354.80999999971</v>
      </c>
    </row>
    <row r="649" spans="2:8" ht="15" customHeight="1" x14ac:dyDescent="0.25">
      <c r="B649" s="16" t="s">
        <v>21</v>
      </c>
      <c r="C649" s="16" t="s">
        <v>45</v>
      </c>
      <c r="D649" s="16" t="s">
        <v>40</v>
      </c>
      <c r="E649" s="16" t="s">
        <v>35</v>
      </c>
      <c r="F649" s="17">
        <v>245249</v>
      </c>
      <c r="G649" s="17">
        <v>679825.26</v>
      </c>
      <c r="H649" s="17">
        <v>73502.62</v>
      </c>
    </row>
    <row r="650" spans="2:8" ht="15" customHeight="1" x14ac:dyDescent="0.25">
      <c r="B650" s="16" t="s">
        <v>21</v>
      </c>
      <c r="C650" s="16" t="s">
        <v>45</v>
      </c>
      <c r="D650" s="16" t="s">
        <v>40</v>
      </c>
      <c r="E650" s="16" t="s">
        <v>35</v>
      </c>
      <c r="F650" s="17">
        <v>39500</v>
      </c>
      <c r="G650" s="17">
        <v>3260</v>
      </c>
      <c r="H650" s="17">
        <v>1631</v>
      </c>
    </row>
    <row r="651" spans="2:8" ht="15" customHeight="1" x14ac:dyDescent="0.25">
      <c r="B651" s="16" t="s">
        <v>21</v>
      </c>
      <c r="C651" s="16" t="s">
        <v>45</v>
      </c>
      <c r="D651" s="16" t="s">
        <v>40</v>
      </c>
      <c r="E651" s="16" t="s">
        <v>35</v>
      </c>
      <c r="F651" s="17">
        <v>0</v>
      </c>
      <c r="G651" s="17">
        <v>3000.74</v>
      </c>
      <c r="H651" s="17">
        <v>3115.9300000000003</v>
      </c>
    </row>
    <row r="652" spans="2:8" ht="15" customHeight="1" x14ac:dyDescent="0.25">
      <c r="B652" s="16" t="s">
        <v>21</v>
      </c>
      <c r="C652" s="16" t="s">
        <v>45</v>
      </c>
      <c r="D652" s="16" t="s">
        <v>40</v>
      </c>
      <c r="E652" s="16" t="s">
        <v>35</v>
      </c>
      <c r="F652" s="17">
        <v>0</v>
      </c>
      <c r="G652" s="17">
        <v>83710.969999999987</v>
      </c>
      <c r="H652" s="17">
        <v>21302.329999999994</v>
      </c>
    </row>
    <row r="653" spans="2:8" ht="15" customHeight="1" x14ac:dyDescent="0.25">
      <c r="B653" s="16" t="s">
        <v>21</v>
      </c>
      <c r="C653" s="16" t="s">
        <v>45</v>
      </c>
      <c r="D653" s="16" t="s">
        <v>40</v>
      </c>
      <c r="E653" s="16" t="s">
        <v>35</v>
      </c>
      <c r="F653" s="17">
        <v>20000</v>
      </c>
      <c r="G653" s="17">
        <v>27091.070000000014</v>
      </c>
      <c r="H653" s="17">
        <v>10790.269999999995</v>
      </c>
    </row>
    <row r="654" spans="2:8" ht="15" customHeight="1" x14ac:dyDescent="0.25">
      <c r="B654" s="16" t="s">
        <v>21</v>
      </c>
      <c r="C654" s="16" t="s">
        <v>45</v>
      </c>
      <c r="D654" s="16" t="s">
        <v>40</v>
      </c>
      <c r="E654" s="16" t="s">
        <v>35</v>
      </c>
      <c r="F654" s="17">
        <v>550000</v>
      </c>
      <c r="G654" s="17">
        <v>670322.00999999954</v>
      </c>
      <c r="H654" s="17">
        <v>343503.13000000006</v>
      </c>
    </row>
    <row r="655" spans="2:8" ht="15" customHeight="1" x14ac:dyDescent="0.25">
      <c r="B655" s="16" t="s">
        <v>25</v>
      </c>
      <c r="C655" s="16" t="s">
        <v>45</v>
      </c>
      <c r="D655" s="16" t="s">
        <v>40</v>
      </c>
      <c r="E655" s="16" t="s">
        <v>35</v>
      </c>
      <c r="F655" s="17">
        <v>10000</v>
      </c>
      <c r="G655" s="17">
        <v>304888.62999999995</v>
      </c>
      <c r="H655" s="17">
        <v>287</v>
      </c>
    </row>
    <row r="656" spans="2:8" ht="15" customHeight="1" x14ac:dyDescent="0.25">
      <c r="B656" s="16" t="s">
        <v>25</v>
      </c>
      <c r="C656" s="16" t="s">
        <v>45</v>
      </c>
      <c r="D656" s="16" t="s">
        <v>40</v>
      </c>
      <c r="E656" s="16" t="s">
        <v>35</v>
      </c>
      <c r="F656" s="17">
        <v>50769.230769230766</v>
      </c>
      <c r="G656" s="17">
        <v>2648</v>
      </c>
      <c r="H656" s="17">
        <v>76879.089999999967</v>
      </c>
    </row>
    <row r="657" spans="2:8" ht="15" customHeight="1" x14ac:dyDescent="0.25">
      <c r="B657" s="16" t="s">
        <v>25</v>
      </c>
      <c r="C657" s="16" t="s">
        <v>45</v>
      </c>
      <c r="D657" s="16" t="s">
        <v>40</v>
      </c>
      <c r="E657" s="16" t="s">
        <v>35</v>
      </c>
      <c r="F657" s="17">
        <v>3400000</v>
      </c>
      <c r="G657" s="17">
        <v>222882.71999999997</v>
      </c>
      <c r="H657" s="17">
        <v>2828817.2100000018</v>
      </c>
    </row>
    <row r="658" spans="2:8" ht="15" customHeight="1" x14ac:dyDescent="0.25">
      <c r="B658" s="16" t="s">
        <v>25</v>
      </c>
      <c r="C658" s="16" t="s">
        <v>45</v>
      </c>
      <c r="D658" s="16" t="s">
        <v>40</v>
      </c>
      <c r="E658" s="16" t="s">
        <v>35</v>
      </c>
      <c r="F658" s="17">
        <v>50000</v>
      </c>
      <c r="G658" s="17">
        <v>821441.26</v>
      </c>
      <c r="H658" s="17">
        <v>46031.92</v>
      </c>
    </row>
    <row r="659" spans="2:8" ht="15" customHeight="1" x14ac:dyDescent="0.25">
      <c r="B659" s="16" t="s">
        <v>25</v>
      </c>
      <c r="C659" s="16" t="s">
        <v>45</v>
      </c>
      <c r="D659" s="16" t="s">
        <v>40</v>
      </c>
      <c r="E659" s="16" t="s">
        <v>35</v>
      </c>
      <c r="F659" s="17">
        <v>0</v>
      </c>
      <c r="G659" s="17">
        <v>107908.65</v>
      </c>
      <c r="H659" s="17">
        <v>2467.4899999999998</v>
      </c>
    </row>
    <row r="660" spans="2:8" ht="15" customHeight="1" x14ac:dyDescent="0.25">
      <c r="B660" s="16" t="s">
        <v>25</v>
      </c>
      <c r="C660" s="16" t="s">
        <v>45</v>
      </c>
      <c r="D660" s="16" t="s">
        <v>40</v>
      </c>
      <c r="E660" s="16" t="s">
        <v>35</v>
      </c>
      <c r="F660" s="17">
        <v>60000</v>
      </c>
      <c r="G660" s="17">
        <v>98533.66</v>
      </c>
      <c r="H660" s="17">
        <v>40462.55000000001</v>
      </c>
    </row>
    <row r="661" spans="2:8" ht="15" customHeight="1" x14ac:dyDescent="0.25">
      <c r="B661" s="16" t="s">
        <v>25</v>
      </c>
      <c r="C661" s="16" t="s">
        <v>45</v>
      </c>
      <c r="D661" s="16" t="s">
        <v>40</v>
      </c>
      <c r="E661" s="16" t="s">
        <v>35</v>
      </c>
      <c r="F661" s="17">
        <v>464084.51110169489</v>
      </c>
      <c r="G661" s="17">
        <v>136494.77000000011</v>
      </c>
      <c r="H661" s="17">
        <v>207251</v>
      </c>
    </row>
    <row r="662" spans="2:8" ht="15" customHeight="1" x14ac:dyDescent="0.25">
      <c r="B662" s="16" t="s">
        <v>25</v>
      </c>
      <c r="C662" s="16" t="s">
        <v>45</v>
      </c>
      <c r="D662" s="16" t="s">
        <v>40</v>
      </c>
      <c r="E662" s="16" t="s">
        <v>35</v>
      </c>
      <c r="F662" s="17">
        <v>828000</v>
      </c>
      <c r="G662" s="17">
        <v>893990.98999999929</v>
      </c>
      <c r="H662" s="17">
        <v>854607.99000000057</v>
      </c>
    </row>
    <row r="663" spans="2:8" ht="15" customHeight="1" x14ac:dyDescent="0.25">
      <c r="B663" s="16" t="s">
        <v>25</v>
      </c>
      <c r="C663" s="16" t="s">
        <v>45</v>
      </c>
      <c r="D663" s="16" t="s">
        <v>40</v>
      </c>
      <c r="E663" s="16" t="s">
        <v>35</v>
      </c>
      <c r="F663" s="17">
        <v>426962.57528135594</v>
      </c>
      <c r="G663" s="17">
        <v>172270.77000000002</v>
      </c>
      <c r="H663" s="17">
        <v>201357.72999999998</v>
      </c>
    </row>
    <row r="664" spans="2:8" ht="15" customHeight="1" x14ac:dyDescent="0.25">
      <c r="B664" s="16" t="s">
        <v>25</v>
      </c>
      <c r="C664" s="16" t="s">
        <v>45</v>
      </c>
      <c r="D664" s="16" t="s">
        <v>40</v>
      </c>
      <c r="E664" s="16" t="s">
        <v>35</v>
      </c>
      <c r="F664" s="17">
        <v>1900</v>
      </c>
      <c r="G664" s="17">
        <v>4200</v>
      </c>
      <c r="H664" s="17">
        <v>0</v>
      </c>
    </row>
    <row r="665" spans="2:8" ht="15" customHeight="1" x14ac:dyDescent="0.25">
      <c r="B665" s="16" t="s">
        <v>25</v>
      </c>
      <c r="C665" s="16" t="s">
        <v>45</v>
      </c>
      <c r="D665" s="16" t="s">
        <v>40</v>
      </c>
      <c r="E665" s="16" t="s">
        <v>35</v>
      </c>
      <c r="F665" s="17">
        <v>210213</v>
      </c>
      <c r="G665" s="17">
        <v>64469.289999999994</v>
      </c>
      <c r="H665" s="17">
        <v>788172.58</v>
      </c>
    </row>
    <row r="666" spans="2:8" ht="15" customHeight="1" x14ac:dyDescent="0.25">
      <c r="B666" s="16" t="s">
        <v>25</v>
      </c>
      <c r="C666" s="16" t="s">
        <v>45</v>
      </c>
      <c r="D666" s="16" t="s">
        <v>40</v>
      </c>
      <c r="E666" s="16" t="s">
        <v>35</v>
      </c>
      <c r="F666" s="17">
        <v>16000</v>
      </c>
      <c r="G666" s="17">
        <v>0</v>
      </c>
      <c r="H666" s="17"/>
    </row>
    <row r="667" spans="2:8" ht="15" customHeight="1" x14ac:dyDescent="0.25">
      <c r="B667" s="16" t="s">
        <v>25</v>
      </c>
      <c r="C667" s="16" t="s">
        <v>45</v>
      </c>
      <c r="D667" s="16" t="s">
        <v>40</v>
      </c>
      <c r="E667" s="16" t="s">
        <v>35</v>
      </c>
      <c r="F667" s="17">
        <v>444444.44444444444</v>
      </c>
      <c r="G667" s="17">
        <v>1655999.66</v>
      </c>
      <c r="H667" s="17">
        <v>1030214.2999999993</v>
      </c>
    </row>
    <row r="668" spans="2:8" ht="15" customHeight="1" x14ac:dyDescent="0.25">
      <c r="B668" s="16" t="s">
        <v>25</v>
      </c>
      <c r="C668" s="16" t="s">
        <v>45</v>
      </c>
      <c r="D668" s="16" t="s">
        <v>40</v>
      </c>
      <c r="E668" s="16" t="s">
        <v>35</v>
      </c>
      <c r="F668" s="17">
        <v>1000</v>
      </c>
      <c r="G668" s="17">
        <v>199634.43000000002</v>
      </c>
      <c r="H668" s="17">
        <v>20403.980000000003</v>
      </c>
    </row>
    <row r="669" spans="2:8" ht="15" customHeight="1" x14ac:dyDescent="0.25">
      <c r="B669" s="16" t="s">
        <v>25</v>
      </c>
      <c r="C669" s="16" t="s">
        <v>45</v>
      </c>
      <c r="D669" s="16" t="s">
        <v>40</v>
      </c>
      <c r="E669" s="16" t="s">
        <v>35</v>
      </c>
      <c r="F669" s="17">
        <v>171620</v>
      </c>
      <c r="G669" s="17">
        <v>3075.3400000000011</v>
      </c>
      <c r="H669" s="17">
        <v>86861.209999999992</v>
      </c>
    </row>
    <row r="670" spans="2:8" ht="15" customHeight="1" x14ac:dyDescent="0.25">
      <c r="B670" s="16" t="s">
        <v>15</v>
      </c>
      <c r="C670" s="16" t="s">
        <v>45</v>
      </c>
      <c r="D670" s="16" t="s">
        <v>40</v>
      </c>
      <c r="E670" s="16" t="s">
        <v>35</v>
      </c>
      <c r="F670" s="17">
        <v>566071.56908474548</v>
      </c>
      <c r="G670" s="17">
        <v>394997.17999999976</v>
      </c>
      <c r="H670" s="17">
        <v>487592.69999999995</v>
      </c>
    </row>
    <row r="671" spans="2:8" ht="15" customHeight="1" x14ac:dyDescent="0.25">
      <c r="B671" s="16" t="s">
        <v>15</v>
      </c>
      <c r="C671" s="16" t="s">
        <v>45</v>
      </c>
      <c r="D671" s="16" t="s">
        <v>40</v>
      </c>
      <c r="E671" s="16" t="s">
        <v>35</v>
      </c>
      <c r="F671" s="17">
        <v>40769.230769230766</v>
      </c>
      <c r="G671" s="17">
        <v>36185.320000000007</v>
      </c>
      <c r="H671" s="17">
        <v>95931.450000000084</v>
      </c>
    </row>
    <row r="672" spans="2:8" ht="15" customHeight="1" x14ac:dyDescent="0.25">
      <c r="B672" s="16" t="s">
        <v>15</v>
      </c>
      <c r="C672" s="16" t="s">
        <v>45</v>
      </c>
      <c r="D672" s="16" t="s">
        <v>40</v>
      </c>
      <c r="E672" s="16" t="s">
        <v>35</v>
      </c>
      <c r="F672" s="17">
        <v>60769.230769230766</v>
      </c>
      <c r="G672" s="17">
        <v>65878.919999999984</v>
      </c>
      <c r="H672" s="17">
        <v>97925.32</v>
      </c>
    </row>
    <row r="673" spans="2:8" ht="15" customHeight="1" x14ac:dyDescent="0.25">
      <c r="B673" s="16" t="s">
        <v>15</v>
      </c>
      <c r="C673" s="16" t="s">
        <v>45</v>
      </c>
      <c r="D673" s="16" t="s">
        <v>40</v>
      </c>
      <c r="E673" s="16" t="s">
        <v>35</v>
      </c>
      <c r="F673" s="17">
        <v>3500000</v>
      </c>
      <c r="G673" s="17">
        <v>2034278.1399999957</v>
      </c>
      <c r="H673" s="17">
        <v>3670923.7099999972</v>
      </c>
    </row>
    <row r="674" spans="2:8" ht="15" customHeight="1" x14ac:dyDescent="0.25">
      <c r="B674" s="16" t="s">
        <v>15</v>
      </c>
      <c r="C674" s="16" t="s">
        <v>45</v>
      </c>
      <c r="D674" s="16" t="s">
        <v>40</v>
      </c>
      <c r="E674" s="16" t="s">
        <v>35</v>
      </c>
      <c r="F674" s="17">
        <v>0</v>
      </c>
      <c r="G674" s="17">
        <v>54798.83</v>
      </c>
      <c r="H674" s="17">
        <v>62013.219999999987</v>
      </c>
    </row>
    <row r="675" spans="2:8" ht="15" customHeight="1" x14ac:dyDescent="0.25">
      <c r="B675" s="16" t="s">
        <v>15</v>
      </c>
      <c r="C675" s="16" t="s">
        <v>45</v>
      </c>
      <c r="D675" s="16" t="s">
        <v>40</v>
      </c>
      <c r="E675" s="16" t="s">
        <v>35</v>
      </c>
      <c r="F675" s="17">
        <v>12000</v>
      </c>
      <c r="G675" s="17">
        <v>17880.129999999997</v>
      </c>
      <c r="H675" s="17">
        <v>4360.8900000000003</v>
      </c>
    </row>
    <row r="676" spans="2:8" ht="15" customHeight="1" x14ac:dyDescent="0.25">
      <c r="B676" s="16" t="s">
        <v>15</v>
      </c>
      <c r="C676" s="16" t="s">
        <v>45</v>
      </c>
      <c r="D676" s="16" t="s">
        <v>40</v>
      </c>
      <c r="E676" s="16" t="s">
        <v>35</v>
      </c>
      <c r="F676" s="17">
        <v>50000</v>
      </c>
      <c r="G676" s="17">
        <v>21056.84</v>
      </c>
      <c r="H676" s="17">
        <v>1680.0900000000001</v>
      </c>
    </row>
    <row r="677" spans="2:8" ht="15" customHeight="1" x14ac:dyDescent="0.25">
      <c r="B677" s="16" t="s">
        <v>15</v>
      </c>
      <c r="C677" s="16" t="s">
        <v>45</v>
      </c>
      <c r="D677" s="16" t="s">
        <v>40</v>
      </c>
      <c r="E677" s="16" t="s">
        <v>35</v>
      </c>
      <c r="F677" s="17">
        <v>0</v>
      </c>
      <c r="G677" s="17">
        <v>17035.97</v>
      </c>
      <c r="H677" s="17">
        <v>3653.75</v>
      </c>
    </row>
    <row r="678" spans="2:8" ht="15" customHeight="1" x14ac:dyDescent="0.25">
      <c r="B678" s="16" t="s">
        <v>15</v>
      </c>
      <c r="C678" s="16" t="s">
        <v>45</v>
      </c>
      <c r="D678" s="16" t="s">
        <v>40</v>
      </c>
      <c r="E678" s="16" t="s">
        <v>35</v>
      </c>
      <c r="F678" s="17">
        <v>6440</v>
      </c>
      <c r="G678" s="17">
        <v>2321.9499999999998</v>
      </c>
      <c r="H678" s="17">
        <v>1246.19</v>
      </c>
    </row>
    <row r="679" spans="2:8" ht="15" customHeight="1" x14ac:dyDescent="0.25">
      <c r="B679" s="16" t="s">
        <v>15</v>
      </c>
      <c r="C679" s="16" t="s">
        <v>45</v>
      </c>
      <c r="D679" s="16" t="s">
        <v>40</v>
      </c>
      <c r="E679" s="16" t="s">
        <v>35</v>
      </c>
      <c r="F679" s="17">
        <v>0</v>
      </c>
      <c r="G679" s="17">
        <v>458.33</v>
      </c>
      <c r="H679" s="17">
        <v>827.75</v>
      </c>
    </row>
    <row r="680" spans="2:8" ht="15" customHeight="1" x14ac:dyDescent="0.25">
      <c r="B680" s="16" t="s">
        <v>15</v>
      </c>
      <c r="C680" s="16" t="s">
        <v>45</v>
      </c>
      <c r="D680" s="16" t="s">
        <v>40</v>
      </c>
      <c r="E680" s="16" t="s">
        <v>35</v>
      </c>
      <c r="F680" s="17">
        <v>380000</v>
      </c>
      <c r="G680" s="17">
        <v>203738.3</v>
      </c>
      <c r="H680" s="17">
        <v>319858.50999999937</v>
      </c>
    </row>
    <row r="681" spans="2:8" ht="15" customHeight="1" x14ac:dyDescent="0.25">
      <c r="B681" s="16" t="s">
        <v>15</v>
      </c>
      <c r="C681" s="16" t="s">
        <v>45</v>
      </c>
      <c r="D681" s="16" t="s">
        <v>40</v>
      </c>
      <c r="E681" s="16" t="s">
        <v>35</v>
      </c>
      <c r="F681" s="17">
        <v>22310</v>
      </c>
      <c r="G681" s="17">
        <v>37226.510000000024</v>
      </c>
      <c r="H681" s="17">
        <v>17048.89</v>
      </c>
    </row>
    <row r="682" spans="2:8" ht="15" customHeight="1" x14ac:dyDescent="0.25">
      <c r="B682" s="16" t="s">
        <v>15</v>
      </c>
      <c r="C682" s="16" t="s">
        <v>45</v>
      </c>
      <c r="D682" s="16" t="s">
        <v>40</v>
      </c>
      <c r="E682" s="16" t="s">
        <v>35</v>
      </c>
      <c r="F682" s="17">
        <v>22000</v>
      </c>
      <c r="G682" s="17">
        <v>27669.43</v>
      </c>
      <c r="H682" s="17">
        <v>15839.850000000002</v>
      </c>
    </row>
    <row r="683" spans="2:8" ht="15" customHeight="1" x14ac:dyDescent="0.25">
      <c r="B683" s="16" t="s">
        <v>15</v>
      </c>
      <c r="C683" s="16" t="s">
        <v>45</v>
      </c>
      <c r="D683" s="16" t="s">
        <v>40</v>
      </c>
      <c r="E683" s="16" t="s">
        <v>35</v>
      </c>
      <c r="F683" s="17">
        <v>144068</v>
      </c>
      <c r="G683" s="17">
        <v>5008.16</v>
      </c>
      <c r="H683" s="17">
        <v>103829.91999999998</v>
      </c>
    </row>
    <row r="684" spans="2:8" ht="15" customHeight="1" x14ac:dyDescent="0.25">
      <c r="B684" s="16" t="s">
        <v>15</v>
      </c>
      <c r="C684" s="16" t="s">
        <v>45</v>
      </c>
      <c r="D684" s="16" t="s">
        <v>40</v>
      </c>
      <c r="E684" s="16" t="s">
        <v>35</v>
      </c>
      <c r="F684" s="17">
        <v>546713.49</v>
      </c>
      <c r="G684" s="17">
        <v>819626.35</v>
      </c>
      <c r="H684" s="17">
        <v>909540.74000000011</v>
      </c>
    </row>
    <row r="685" spans="2:8" ht="15" customHeight="1" x14ac:dyDescent="0.25">
      <c r="B685" s="16" t="s">
        <v>15</v>
      </c>
      <c r="C685" s="16" t="s">
        <v>45</v>
      </c>
      <c r="D685" s="16" t="s">
        <v>40</v>
      </c>
      <c r="E685" s="16" t="s">
        <v>35</v>
      </c>
      <c r="F685" s="17">
        <v>1113381</v>
      </c>
      <c r="G685" s="17">
        <v>1094722.9699999995</v>
      </c>
      <c r="H685" s="17">
        <v>749344.29</v>
      </c>
    </row>
    <row r="686" spans="2:8" ht="15" customHeight="1" x14ac:dyDescent="0.25">
      <c r="B686" s="16" t="s">
        <v>15</v>
      </c>
      <c r="C686" s="16" t="s">
        <v>45</v>
      </c>
      <c r="D686" s="16" t="s">
        <v>40</v>
      </c>
      <c r="E686" s="16" t="s">
        <v>35</v>
      </c>
      <c r="F686" s="17">
        <v>162086</v>
      </c>
      <c r="G686" s="17">
        <v>141788</v>
      </c>
      <c r="H686" s="17">
        <v>90808.4</v>
      </c>
    </row>
    <row r="687" spans="2:8" ht="15" customHeight="1" x14ac:dyDescent="0.25">
      <c r="B687" s="16" t="s">
        <v>14</v>
      </c>
      <c r="C687" s="16" t="s">
        <v>45</v>
      </c>
      <c r="D687" s="16" t="s">
        <v>40</v>
      </c>
      <c r="E687" s="16" t="s">
        <v>35</v>
      </c>
      <c r="F687" s="17">
        <v>599369.89667796588</v>
      </c>
      <c r="G687" s="17">
        <v>2658064</v>
      </c>
      <c r="H687" s="17">
        <v>0</v>
      </c>
    </row>
    <row r="688" spans="2:8" ht="15" customHeight="1" x14ac:dyDescent="0.25">
      <c r="B688" s="16" t="s">
        <v>14</v>
      </c>
      <c r="C688" s="16" t="s">
        <v>45</v>
      </c>
      <c r="D688" s="16" t="s">
        <v>40</v>
      </c>
      <c r="E688" s="16" t="s">
        <v>35</v>
      </c>
      <c r="F688" s="17">
        <v>1000</v>
      </c>
      <c r="G688" s="17">
        <v>608</v>
      </c>
      <c r="H688" s="17">
        <v>820</v>
      </c>
    </row>
    <row r="689" spans="2:8" ht="15" customHeight="1" x14ac:dyDescent="0.25">
      <c r="B689" s="16" t="s">
        <v>14</v>
      </c>
      <c r="C689" s="16" t="s">
        <v>45</v>
      </c>
      <c r="D689" s="16" t="s">
        <v>40</v>
      </c>
      <c r="E689" s="16" t="s">
        <v>35</v>
      </c>
      <c r="F689" s="17">
        <v>5000</v>
      </c>
      <c r="G689" s="17">
        <v>302.14999999999998</v>
      </c>
      <c r="H689" s="17">
        <v>10800.45</v>
      </c>
    </row>
    <row r="690" spans="2:8" ht="15" customHeight="1" x14ac:dyDescent="0.25">
      <c r="B690" s="16" t="s">
        <v>14</v>
      </c>
      <c r="C690" s="16" t="s">
        <v>45</v>
      </c>
      <c r="D690" s="16" t="s">
        <v>40</v>
      </c>
      <c r="E690" s="16" t="s">
        <v>35</v>
      </c>
      <c r="F690" s="17">
        <v>53000</v>
      </c>
      <c r="G690" s="17">
        <v>50006.849999999991</v>
      </c>
      <c r="H690" s="17">
        <v>60541.990000000013</v>
      </c>
    </row>
    <row r="691" spans="2:8" x14ac:dyDescent="0.25">
      <c r="B691" s="16" t="s">
        <v>14</v>
      </c>
      <c r="C691" s="16" t="s">
        <v>45</v>
      </c>
      <c r="D691" s="16" t="s">
        <v>40</v>
      </c>
      <c r="E691" s="16" t="s">
        <v>35</v>
      </c>
      <c r="F691" s="17">
        <v>492101</v>
      </c>
      <c r="G691" s="17">
        <v>104520.45999999999</v>
      </c>
      <c r="H691" s="17">
        <v>695223.62</v>
      </c>
    </row>
    <row r="692" spans="2:8" x14ac:dyDescent="0.25">
      <c r="B692" s="16" t="s">
        <v>14</v>
      </c>
      <c r="C692" s="16" t="s">
        <v>45</v>
      </c>
      <c r="D692" s="16" t="s">
        <v>40</v>
      </c>
      <c r="E692" s="16" t="s">
        <v>35</v>
      </c>
      <c r="F692" s="17">
        <v>0</v>
      </c>
      <c r="G692" s="17">
        <v>2377.1</v>
      </c>
      <c r="H692" s="17">
        <v>14202.150000000001</v>
      </c>
    </row>
    <row r="693" spans="2:8" x14ac:dyDescent="0.25">
      <c r="B693" s="16" t="s">
        <v>14</v>
      </c>
      <c r="C693" s="16" t="s">
        <v>45</v>
      </c>
      <c r="D693" s="16" t="s">
        <v>40</v>
      </c>
      <c r="E693" s="16" t="s">
        <v>35</v>
      </c>
      <c r="F693" s="17">
        <v>0</v>
      </c>
      <c r="G693" s="17">
        <v>1935.6000000000001</v>
      </c>
      <c r="H693" s="17">
        <v>0</v>
      </c>
    </row>
    <row r="694" spans="2:8" x14ac:dyDescent="0.25">
      <c r="B694" s="16" t="s">
        <v>14</v>
      </c>
      <c r="C694" s="16" t="s">
        <v>45</v>
      </c>
      <c r="D694" s="16" t="s">
        <v>40</v>
      </c>
      <c r="E694" s="16" t="s">
        <v>35</v>
      </c>
      <c r="F694" s="17">
        <v>464084.51110169489</v>
      </c>
      <c r="G694" s="17">
        <v>14000</v>
      </c>
      <c r="H694" s="17">
        <v>1321734</v>
      </c>
    </row>
    <row r="695" spans="2:8" ht="15" customHeight="1" x14ac:dyDescent="0.25">
      <c r="B695" s="16" t="s">
        <v>14</v>
      </c>
      <c r="C695" s="16" t="s">
        <v>45</v>
      </c>
      <c r="D695" s="16" t="s">
        <v>40</v>
      </c>
      <c r="E695" s="16" t="s">
        <v>35</v>
      </c>
      <c r="F695" s="17">
        <v>0</v>
      </c>
      <c r="G695" s="17">
        <v>23456.739999999998</v>
      </c>
      <c r="H695" s="17">
        <v>-22168.059999999998</v>
      </c>
    </row>
    <row r="696" spans="2:8" ht="15" customHeight="1" x14ac:dyDescent="0.25">
      <c r="B696" s="16" t="s">
        <v>14</v>
      </c>
      <c r="C696" s="16" t="s">
        <v>45</v>
      </c>
      <c r="D696" s="16" t="s">
        <v>40</v>
      </c>
      <c r="E696" s="16" t="s">
        <v>35</v>
      </c>
      <c r="F696" s="17">
        <v>0</v>
      </c>
      <c r="G696" s="17">
        <v>5660.95</v>
      </c>
      <c r="H696" s="17">
        <v>2589.6400000000003</v>
      </c>
    </row>
    <row r="697" spans="2:8" ht="15" customHeight="1" x14ac:dyDescent="0.25">
      <c r="B697" s="16" t="s">
        <v>14</v>
      </c>
      <c r="C697" s="16" t="s">
        <v>45</v>
      </c>
      <c r="D697" s="16" t="s">
        <v>40</v>
      </c>
      <c r="E697" s="16" t="s">
        <v>35</v>
      </c>
      <c r="F697" s="17">
        <v>1900</v>
      </c>
      <c r="G697" s="17">
        <v>270</v>
      </c>
      <c r="H697" s="17">
        <v>106.96000000000001</v>
      </c>
    </row>
    <row r="698" spans="2:8" ht="15" customHeight="1" x14ac:dyDescent="0.25">
      <c r="B698" s="16" t="s">
        <v>14</v>
      </c>
      <c r="C698" s="16" t="s">
        <v>45</v>
      </c>
      <c r="D698" s="16" t="s">
        <v>40</v>
      </c>
      <c r="E698" s="16" t="s">
        <v>35</v>
      </c>
      <c r="F698" s="17">
        <v>43650</v>
      </c>
      <c r="G698" s="17">
        <v>33336.190000000017</v>
      </c>
      <c r="H698" s="17">
        <v>33325.699999999983</v>
      </c>
    </row>
    <row r="699" spans="2:8" ht="15" customHeight="1" x14ac:dyDescent="0.25">
      <c r="B699" s="16" t="s">
        <v>14</v>
      </c>
      <c r="C699" s="16" t="s">
        <v>45</v>
      </c>
      <c r="D699" s="16" t="s">
        <v>40</v>
      </c>
      <c r="E699" s="16" t="s">
        <v>35</v>
      </c>
      <c r="F699" s="17">
        <v>20000</v>
      </c>
      <c r="G699" s="17">
        <v>29525.62000000001</v>
      </c>
      <c r="H699" s="17">
        <v>11626.789999999999</v>
      </c>
    </row>
    <row r="700" spans="2:8" ht="15" customHeight="1" x14ac:dyDescent="0.25">
      <c r="B700" s="16" t="s">
        <v>14</v>
      </c>
      <c r="C700" s="16" t="s">
        <v>45</v>
      </c>
      <c r="D700" s="16" t="s">
        <v>40</v>
      </c>
      <c r="E700" s="16" t="s">
        <v>35</v>
      </c>
      <c r="F700" s="17">
        <v>152542</v>
      </c>
      <c r="G700" s="17">
        <v>48029.400000000016</v>
      </c>
      <c r="H700" s="17">
        <v>183855.49999999997</v>
      </c>
    </row>
    <row r="701" spans="2:8" ht="15" customHeight="1" x14ac:dyDescent="0.25">
      <c r="B701" s="16" t="s">
        <v>14</v>
      </c>
      <c r="C701" s="16" t="s">
        <v>45</v>
      </c>
      <c r="D701" s="16" t="s">
        <v>40</v>
      </c>
      <c r="E701" s="16" t="s">
        <v>35</v>
      </c>
      <c r="F701" s="17">
        <v>578873.11082402698</v>
      </c>
      <c r="G701" s="17">
        <v>667579.57999999984</v>
      </c>
      <c r="H701" s="17">
        <v>686988.23</v>
      </c>
    </row>
    <row r="702" spans="2:8" ht="15" customHeight="1" x14ac:dyDescent="0.25">
      <c r="B702" s="16" t="s">
        <v>14</v>
      </c>
      <c r="C702" s="16" t="s">
        <v>45</v>
      </c>
      <c r="D702" s="16" t="s">
        <v>40</v>
      </c>
      <c r="E702" s="16" t="s">
        <v>35</v>
      </c>
      <c r="F702" s="17">
        <v>1573094</v>
      </c>
      <c r="G702" s="17">
        <v>1550214.3799999966</v>
      </c>
      <c r="H702" s="17">
        <v>575748.84999999916</v>
      </c>
    </row>
    <row r="703" spans="2:8" ht="15" customHeight="1" x14ac:dyDescent="0.25">
      <c r="B703" s="16" t="s">
        <v>14</v>
      </c>
      <c r="C703" s="16" t="s">
        <v>45</v>
      </c>
      <c r="D703" s="16" t="s">
        <v>40</v>
      </c>
      <c r="E703" s="16" t="s">
        <v>35</v>
      </c>
      <c r="F703" s="17">
        <v>171620</v>
      </c>
      <c r="G703" s="17">
        <v>99149.900000000009</v>
      </c>
      <c r="H703" s="17">
        <v>185240.06000000003</v>
      </c>
    </row>
    <row r="704" spans="2:8" ht="15" customHeight="1" x14ac:dyDescent="0.25">
      <c r="B704" s="16" t="s">
        <v>20</v>
      </c>
      <c r="C704" s="16" t="s">
        <v>45</v>
      </c>
      <c r="D704" s="16" t="s">
        <v>40</v>
      </c>
      <c r="E704" s="16" t="s">
        <v>35</v>
      </c>
      <c r="F704" s="17">
        <v>699264.87945762672</v>
      </c>
      <c r="G704" s="17">
        <v>1648264</v>
      </c>
      <c r="H704" s="17">
        <v>921600</v>
      </c>
    </row>
    <row r="705" spans="2:8" ht="15" customHeight="1" x14ac:dyDescent="0.25">
      <c r="B705" s="16" t="s">
        <v>20</v>
      </c>
      <c r="C705" s="16" t="s">
        <v>45</v>
      </c>
      <c r="D705" s="16" t="s">
        <v>40</v>
      </c>
      <c r="E705" s="16" t="s">
        <v>35</v>
      </c>
      <c r="F705" s="17">
        <v>50769.230769230766</v>
      </c>
      <c r="G705" s="17">
        <v>69991.460000000021</v>
      </c>
      <c r="H705" s="17">
        <v>30259.300000000007</v>
      </c>
    </row>
    <row r="706" spans="2:8" ht="15" customHeight="1" x14ac:dyDescent="0.25">
      <c r="B706" s="16" t="s">
        <v>20</v>
      </c>
      <c r="C706" s="16" t="s">
        <v>45</v>
      </c>
      <c r="D706" s="16" t="s">
        <v>40</v>
      </c>
      <c r="E706" s="16" t="s">
        <v>35</v>
      </c>
      <c r="F706" s="17">
        <v>100769.23076923077</v>
      </c>
      <c r="G706" s="17">
        <v>89025.629999999976</v>
      </c>
      <c r="H706" s="17">
        <v>72487.14</v>
      </c>
    </row>
    <row r="707" spans="2:8" ht="15" customHeight="1" x14ac:dyDescent="0.25">
      <c r="B707" s="16" t="s">
        <v>20</v>
      </c>
      <c r="C707" s="16" t="s">
        <v>45</v>
      </c>
      <c r="D707" s="16" t="s">
        <v>40</v>
      </c>
      <c r="E707" s="16" t="s">
        <v>35</v>
      </c>
      <c r="F707" s="17">
        <v>4200000</v>
      </c>
      <c r="G707" s="17">
        <v>2529418.1399999871</v>
      </c>
      <c r="H707" s="17">
        <v>3231347.7299999939</v>
      </c>
    </row>
    <row r="708" spans="2:8" ht="15" customHeight="1" x14ac:dyDescent="0.25">
      <c r="B708" s="16" t="s">
        <v>20</v>
      </c>
      <c r="C708" s="16" t="s">
        <v>45</v>
      </c>
      <c r="D708" s="16" t="s">
        <v>40</v>
      </c>
      <c r="E708" s="16" t="s">
        <v>35</v>
      </c>
      <c r="F708" s="17">
        <v>0</v>
      </c>
      <c r="G708" s="17">
        <v>15134.519999999999</v>
      </c>
      <c r="H708" s="17">
        <v>27677.469999999998</v>
      </c>
    </row>
    <row r="709" spans="2:8" ht="15" customHeight="1" x14ac:dyDescent="0.25">
      <c r="B709" s="16" t="s">
        <v>20</v>
      </c>
      <c r="C709" s="16" t="s">
        <v>45</v>
      </c>
      <c r="D709" s="16" t="s">
        <v>40</v>
      </c>
      <c r="E709" s="16" t="s">
        <v>35</v>
      </c>
      <c r="F709" s="17">
        <v>0</v>
      </c>
      <c r="G709" s="17">
        <v>4957.43</v>
      </c>
      <c r="H709" s="17">
        <v>19124.799999999996</v>
      </c>
    </row>
    <row r="710" spans="2:8" ht="15" customHeight="1" x14ac:dyDescent="0.25">
      <c r="B710" s="16" t="s">
        <v>20</v>
      </c>
      <c r="C710" s="16" t="s">
        <v>45</v>
      </c>
      <c r="D710" s="16" t="s">
        <v>40</v>
      </c>
      <c r="E710" s="16" t="s">
        <v>35</v>
      </c>
      <c r="F710" s="17">
        <v>80000</v>
      </c>
      <c r="G710" s="17">
        <v>40394.400000000009</v>
      </c>
      <c r="H710" s="17">
        <v>22078.92</v>
      </c>
    </row>
    <row r="711" spans="2:8" ht="15" customHeight="1" x14ac:dyDescent="0.25">
      <c r="B711" s="16" t="s">
        <v>20</v>
      </c>
      <c r="C711" s="16" t="s">
        <v>45</v>
      </c>
      <c r="D711" s="16" t="s">
        <v>40</v>
      </c>
      <c r="E711" s="16" t="s">
        <v>35</v>
      </c>
      <c r="F711" s="17">
        <v>0</v>
      </c>
      <c r="G711" s="17">
        <v>3092.12</v>
      </c>
      <c r="H711" s="17">
        <v>0</v>
      </c>
    </row>
    <row r="712" spans="2:8" ht="15" customHeight="1" x14ac:dyDescent="0.25">
      <c r="B712" s="16" t="s">
        <v>20</v>
      </c>
      <c r="C712" s="16" t="s">
        <v>45</v>
      </c>
      <c r="D712" s="16" t="s">
        <v>40</v>
      </c>
      <c r="E712" s="16" t="s">
        <v>35</v>
      </c>
      <c r="F712" s="17">
        <v>0</v>
      </c>
      <c r="G712" s="17">
        <v>0</v>
      </c>
      <c r="H712" s="17">
        <v>3097.59</v>
      </c>
    </row>
    <row r="713" spans="2:8" ht="15" customHeight="1" x14ac:dyDescent="0.25">
      <c r="B713" s="16" t="s">
        <v>20</v>
      </c>
      <c r="C713" s="16" t="s">
        <v>45</v>
      </c>
      <c r="D713" s="16" t="s">
        <v>40</v>
      </c>
      <c r="E713" s="16" t="s">
        <v>35</v>
      </c>
      <c r="F713" s="17">
        <v>4600</v>
      </c>
      <c r="G713" s="17">
        <v>6648.12</v>
      </c>
      <c r="H713" s="17">
        <v>7857.0599999999995</v>
      </c>
    </row>
    <row r="714" spans="2:8" ht="15" customHeight="1" x14ac:dyDescent="0.25">
      <c r="B714" s="16" t="s">
        <v>20</v>
      </c>
      <c r="C714" s="16" t="s">
        <v>45</v>
      </c>
      <c r="D714" s="16" t="s">
        <v>40</v>
      </c>
      <c r="E714" s="16" t="s">
        <v>35</v>
      </c>
      <c r="F714" s="17">
        <v>300000</v>
      </c>
      <c r="G714" s="17">
        <v>74217.040000000023</v>
      </c>
      <c r="H714" s="17"/>
    </row>
    <row r="715" spans="2:8" ht="15" customHeight="1" x14ac:dyDescent="0.25">
      <c r="B715" s="16" t="s">
        <v>20</v>
      </c>
      <c r="C715" s="16" t="s">
        <v>45</v>
      </c>
      <c r="D715" s="16" t="s">
        <v>40</v>
      </c>
      <c r="E715" s="16" t="s">
        <v>35</v>
      </c>
      <c r="F715" s="17">
        <v>1900</v>
      </c>
      <c r="G715" s="17">
        <v>4030.33</v>
      </c>
      <c r="H715" s="17">
        <v>2022.3899999999999</v>
      </c>
    </row>
    <row r="716" spans="2:8" ht="15" customHeight="1" x14ac:dyDescent="0.25">
      <c r="B716" s="16" t="s">
        <v>20</v>
      </c>
      <c r="C716" s="16" t="s">
        <v>45</v>
      </c>
      <c r="D716" s="16" t="s">
        <v>40</v>
      </c>
      <c r="E716" s="16" t="s">
        <v>35</v>
      </c>
      <c r="F716" s="17">
        <v>245249</v>
      </c>
      <c r="G716" s="17">
        <v>373304.67000000004</v>
      </c>
      <c r="H716" s="17">
        <v>230762.28</v>
      </c>
    </row>
    <row r="717" spans="2:8" ht="15" customHeight="1" x14ac:dyDescent="0.25">
      <c r="B717" s="16" t="s">
        <v>20</v>
      </c>
      <c r="C717" s="16" t="s">
        <v>45</v>
      </c>
      <c r="D717" s="16" t="s">
        <v>40</v>
      </c>
      <c r="E717" s="16" t="s">
        <v>35</v>
      </c>
      <c r="F717" s="17">
        <v>20000</v>
      </c>
      <c r="G717" s="17">
        <v>0</v>
      </c>
      <c r="H717" s="17">
        <v>3480</v>
      </c>
    </row>
    <row r="718" spans="2:8" ht="15" customHeight="1" x14ac:dyDescent="0.25">
      <c r="B718" s="16" t="s">
        <v>20</v>
      </c>
      <c r="C718" s="16" t="s">
        <v>45</v>
      </c>
      <c r="D718" s="16" t="s">
        <v>40</v>
      </c>
      <c r="E718" s="16" t="s">
        <v>35</v>
      </c>
      <c r="F718" s="17">
        <v>644444.4444444445</v>
      </c>
      <c r="G718" s="17">
        <v>1160305.2800000007</v>
      </c>
      <c r="H718" s="17">
        <v>1079491.9399999988</v>
      </c>
    </row>
    <row r="719" spans="2:8" ht="15" customHeight="1" x14ac:dyDescent="0.25">
      <c r="B719" s="16" t="s">
        <v>20</v>
      </c>
      <c r="C719" s="16" t="s">
        <v>45</v>
      </c>
      <c r="D719" s="16" t="s">
        <v>40</v>
      </c>
      <c r="E719" s="16" t="s">
        <v>35</v>
      </c>
      <c r="F719" s="17">
        <v>144444.44444444444</v>
      </c>
      <c r="G719" s="17">
        <v>172813.83999999997</v>
      </c>
      <c r="H719" s="17">
        <v>11880.390000000001</v>
      </c>
    </row>
    <row r="720" spans="2:8" ht="15" customHeight="1" x14ac:dyDescent="0.25">
      <c r="B720" s="16" t="s">
        <v>20</v>
      </c>
      <c r="C720" s="16" t="s">
        <v>45</v>
      </c>
      <c r="D720" s="16" t="s">
        <v>40</v>
      </c>
      <c r="E720" s="16" t="s">
        <v>35</v>
      </c>
      <c r="F720" s="17">
        <v>0</v>
      </c>
      <c r="G720" s="17">
        <v>943.4</v>
      </c>
      <c r="H720" s="17">
        <v>28016.480000000018</v>
      </c>
    </row>
    <row r="721" spans="2:8" ht="15" customHeight="1" x14ac:dyDescent="0.25">
      <c r="B721" s="16" t="s">
        <v>19</v>
      </c>
      <c r="C721" s="16" t="s">
        <v>45</v>
      </c>
      <c r="D721" s="16" t="s">
        <v>40</v>
      </c>
      <c r="E721" s="16" t="s">
        <v>35</v>
      </c>
      <c r="F721" s="17">
        <v>170000</v>
      </c>
      <c r="G721" s="17">
        <v>721268.33000000042</v>
      </c>
      <c r="H721" s="17">
        <v>48301.639999999992</v>
      </c>
    </row>
    <row r="722" spans="2:8" ht="15" customHeight="1" x14ac:dyDescent="0.25">
      <c r="B722" s="16" t="s">
        <v>19</v>
      </c>
      <c r="C722" s="16" t="s">
        <v>45</v>
      </c>
      <c r="D722" s="16" t="s">
        <v>40</v>
      </c>
      <c r="E722" s="16" t="s">
        <v>35</v>
      </c>
      <c r="F722" s="17">
        <v>0</v>
      </c>
      <c r="G722" s="17">
        <v>0</v>
      </c>
      <c r="H722" s="17">
        <v>539.59</v>
      </c>
    </row>
    <row r="723" spans="2:8" ht="15" customHeight="1" x14ac:dyDescent="0.25">
      <c r="B723" s="16" t="s">
        <v>19</v>
      </c>
      <c r="C723" s="16" t="s">
        <v>45</v>
      </c>
      <c r="D723" s="16" t="s">
        <v>40</v>
      </c>
      <c r="E723" s="16" t="s">
        <v>35</v>
      </c>
      <c r="F723" s="17">
        <v>1230769.2307692308</v>
      </c>
      <c r="G723" s="17">
        <v>740851.72000000044</v>
      </c>
      <c r="H723" s="17">
        <v>539287.08000000042</v>
      </c>
    </row>
    <row r="724" spans="2:8" x14ac:dyDescent="0.25">
      <c r="B724" s="16" t="s">
        <v>19</v>
      </c>
      <c r="C724" s="16" t="s">
        <v>45</v>
      </c>
      <c r="D724" s="16" t="s">
        <v>40</v>
      </c>
      <c r="E724" s="16" t="s">
        <v>35</v>
      </c>
      <c r="F724" s="17">
        <v>413729.13025861385</v>
      </c>
      <c r="G724" s="17">
        <v>120896.24000000002</v>
      </c>
      <c r="H724" s="17">
        <v>0</v>
      </c>
    </row>
    <row r="725" spans="2:8" x14ac:dyDescent="0.25">
      <c r="B725" s="16" t="s">
        <v>19</v>
      </c>
      <c r="C725" s="16" t="s">
        <v>45</v>
      </c>
      <c r="D725" s="16" t="s">
        <v>40</v>
      </c>
      <c r="E725" s="16" t="s">
        <v>35</v>
      </c>
      <c r="F725" s="17">
        <v>0</v>
      </c>
      <c r="G725" s="17">
        <v>44920.4</v>
      </c>
      <c r="H725" s="17">
        <v>-30160.720000000001</v>
      </c>
    </row>
    <row r="726" spans="2:8" ht="15" customHeight="1" x14ac:dyDescent="0.25">
      <c r="B726" s="16" t="s">
        <v>19</v>
      </c>
      <c r="C726" s="16" t="s">
        <v>45</v>
      </c>
      <c r="D726" s="16" t="s">
        <v>40</v>
      </c>
      <c r="E726" s="16" t="s">
        <v>35</v>
      </c>
      <c r="F726" s="17">
        <v>937000</v>
      </c>
      <c r="G726" s="17">
        <v>886442.29999999912</v>
      </c>
      <c r="H726" s="17">
        <v>1384071.42</v>
      </c>
    </row>
    <row r="727" spans="2:8" ht="15" customHeight="1" x14ac:dyDescent="0.25">
      <c r="B727" s="16" t="s">
        <v>19</v>
      </c>
      <c r="C727" s="16" t="s">
        <v>45</v>
      </c>
      <c r="D727" s="16" t="s">
        <v>40</v>
      </c>
      <c r="E727" s="16" t="s">
        <v>35</v>
      </c>
      <c r="F727" s="17">
        <v>201019</v>
      </c>
      <c r="G727" s="17">
        <v>29359.629999999997</v>
      </c>
      <c r="H727" s="17">
        <v>195871.74</v>
      </c>
    </row>
    <row r="728" spans="2:8" ht="15" customHeight="1" x14ac:dyDescent="0.25">
      <c r="B728" s="16" t="s">
        <v>19</v>
      </c>
      <c r="C728" s="16" t="s">
        <v>45</v>
      </c>
      <c r="D728" s="16" t="s">
        <v>40</v>
      </c>
      <c r="E728" s="16" t="s">
        <v>35</v>
      </c>
      <c r="F728" s="17">
        <v>0</v>
      </c>
      <c r="G728" s="17">
        <v>120885.90000000001</v>
      </c>
      <c r="H728" s="17"/>
    </row>
    <row r="729" spans="2:8" ht="15" customHeight="1" x14ac:dyDescent="0.25">
      <c r="B729" s="16" t="s">
        <v>19</v>
      </c>
      <c r="C729" s="16" t="s">
        <v>45</v>
      </c>
      <c r="D729" s="16" t="s">
        <v>40</v>
      </c>
      <c r="E729" s="16" t="s">
        <v>35</v>
      </c>
      <c r="F729" s="17">
        <v>0</v>
      </c>
      <c r="G729" s="17">
        <v>3683.7999999999997</v>
      </c>
      <c r="H729" s="17">
        <v>1143.6799999999998</v>
      </c>
    </row>
    <row r="730" spans="2:8" ht="15" customHeight="1" x14ac:dyDescent="0.25">
      <c r="B730" s="16" t="s">
        <v>19</v>
      </c>
      <c r="C730" s="16" t="s">
        <v>45</v>
      </c>
      <c r="D730" s="16" t="s">
        <v>40</v>
      </c>
      <c r="E730" s="16" t="s">
        <v>35</v>
      </c>
      <c r="F730" s="17">
        <v>4600</v>
      </c>
      <c r="G730" s="17">
        <v>5940.0300000000007</v>
      </c>
      <c r="H730" s="17">
        <v>2633.6099999999997</v>
      </c>
    </row>
    <row r="731" spans="2:8" ht="15" customHeight="1" x14ac:dyDescent="0.25">
      <c r="B731" s="16" t="s">
        <v>19</v>
      </c>
      <c r="C731" s="16" t="s">
        <v>45</v>
      </c>
      <c r="D731" s="16" t="s">
        <v>40</v>
      </c>
      <c r="E731" s="16" t="s">
        <v>35</v>
      </c>
      <c r="F731" s="17">
        <v>475000</v>
      </c>
      <c r="G731" s="17">
        <v>219057.40000000023</v>
      </c>
      <c r="H731" s="17">
        <v>289899.77000000066</v>
      </c>
    </row>
    <row r="732" spans="2:8" ht="15" customHeight="1" x14ac:dyDescent="0.25">
      <c r="B732" s="16" t="s">
        <v>19</v>
      </c>
      <c r="C732" s="16" t="s">
        <v>45</v>
      </c>
      <c r="D732" s="16" t="s">
        <v>40</v>
      </c>
      <c r="E732" s="16" t="s">
        <v>35</v>
      </c>
      <c r="F732" s="17">
        <v>64020</v>
      </c>
      <c r="G732" s="17">
        <v>51313.230000000018</v>
      </c>
      <c r="H732" s="17">
        <v>57427.94000000001</v>
      </c>
    </row>
    <row r="733" spans="2:8" ht="15" customHeight="1" x14ac:dyDescent="0.25">
      <c r="B733" s="16" t="s">
        <v>19</v>
      </c>
      <c r="C733" s="16" t="s">
        <v>45</v>
      </c>
      <c r="D733" s="16" t="s">
        <v>40</v>
      </c>
      <c r="E733" s="16" t="s">
        <v>35</v>
      </c>
      <c r="F733" s="17">
        <v>27000</v>
      </c>
      <c r="G733" s="17">
        <v>26138.600000000002</v>
      </c>
      <c r="H733" s="17">
        <v>11655.529999999997</v>
      </c>
    </row>
    <row r="734" spans="2:8" ht="15" customHeight="1" x14ac:dyDescent="0.25">
      <c r="B734" s="16" t="s">
        <v>19</v>
      </c>
      <c r="C734" s="16" t="s">
        <v>45</v>
      </c>
      <c r="D734" s="16" t="s">
        <v>40</v>
      </c>
      <c r="E734" s="16" t="s">
        <v>35</v>
      </c>
      <c r="F734" s="17">
        <v>169492</v>
      </c>
      <c r="G734" s="17">
        <v>26492.62</v>
      </c>
      <c r="H734" s="17">
        <v>115409.04000000001</v>
      </c>
    </row>
    <row r="735" spans="2:8" ht="15" customHeight="1" x14ac:dyDescent="0.25">
      <c r="B735" s="16" t="s">
        <v>19</v>
      </c>
      <c r="C735" s="16" t="s">
        <v>45</v>
      </c>
      <c r="D735" s="16" t="s">
        <v>40</v>
      </c>
      <c r="E735" s="16" t="s">
        <v>35</v>
      </c>
      <c r="F735" s="17">
        <v>0</v>
      </c>
      <c r="G735" s="17">
        <v>13203.35</v>
      </c>
      <c r="H735" s="17"/>
    </row>
    <row r="736" spans="2:8" ht="15" customHeight="1" x14ac:dyDescent="0.25">
      <c r="B736" s="16" t="s">
        <v>19</v>
      </c>
      <c r="C736" s="16" t="s">
        <v>45</v>
      </c>
      <c r="D736" s="16" t="s">
        <v>40</v>
      </c>
      <c r="E736" s="16" t="s">
        <v>35</v>
      </c>
      <c r="F736" s="17">
        <v>1000</v>
      </c>
      <c r="G736" s="17">
        <v>1701.21</v>
      </c>
      <c r="H736" s="17">
        <v>904.47</v>
      </c>
    </row>
    <row r="737" spans="2:8" ht="15" customHeight="1" x14ac:dyDescent="0.25">
      <c r="B737" s="16" t="s">
        <v>19</v>
      </c>
      <c r="C737" s="16" t="s">
        <v>45</v>
      </c>
      <c r="D737" s="16" t="s">
        <v>40</v>
      </c>
      <c r="E737" s="16" t="s">
        <v>35</v>
      </c>
      <c r="F737" s="17">
        <v>2000</v>
      </c>
      <c r="G737" s="17">
        <v>0</v>
      </c>
      <c r="H737" s="17">
        <v>1026.46</v>
      </c>
    </row>
    <row r="738" spans="2:8" ht="15" customHeight="1" x14ac:dyDescent="0.25">
      <c r="B738" s="16" t="s">
        <v>18</v>
      </c>
      <c r="C738" s="16" t="s">
        <v>45</v>
      </c>
      <c r="D738" s="16" t="s">
        <v>40</v>
      </c>
      <c r="E738" s="16" t="s">
        <v>35</v>
      </c>
      <c r="F738" s="17">
        <v>0</v>
      </c>
      <c r="G738" s="17">
        <v>0</v>
      </c>
      <c r="H738" s="17">
        <v>458.33</v>
      </c>
    </row>
    <row r="739" spans="2:8" ht="15" customHeight="1" x14ac:dyDescent="0.25">
      <c r="B739" s="16" t="s">
        <v>18</v>
      </c>
      <c r="C739" s="16" t="s">
        <v>45</v>
      </c>
      <c r="D739" s="16" t="s">
        <v>40</v>
      </c>
      <c r="E739" s="16" t="s">
        <v>35</v>
      </c>
      <c r="F739" s="17">
        <v>45769.230769230766</v>
      </c>
      <c r="G739" s="17">
        <v>45459.969999999987</v>
      </c>
      <c r="H739" s="17">
        <v>64388.24</v>
      </c>
    </row>
    <row r="740" spans="2:8" ht="15" customHeight="1" x14ac:dyDescent="0.25">
      <c r="B740" s="16" t="s">
        <v>18</v>
      </c>
      <c r="C740" s="16" t="s">
        <v>45</v>
      </c>
      <c r="D740" s="16" t="s">
        <v>40</v>
      </c>
      <c r="E740" s="16" t="s">
        <v>35</v>
      </c>
      <c r="F740" s="17">
        <v>80769.230769230766</v>
      </c>
      <c r="G740" s="17">
        <v>76902.780000000042</v>
      </c>
      <c r="H740" s="17">
        <v>88313.130000000048</v>
      </c>
    </row>
    <row r="741" spans="2:8" ht="15" customHeight="1" x14ac:dyDescent="0.25">
      <c r="B741" s="16" t="s">
        <v>18</v>
      </c>
      <c r="C741" s="16" t="s">
        <v>45</v>
      </c>
      <c r="D741" s="16" t="s">
        <v>40</v>
      </c>
      <c r="E741" s="16" t="s">
        <v>35</v>
      </c>
      <c r="F741" s="17">
        <v>4000000</v>
      </c>
      <c r="G741" s="17">
        <v>1673040.2099999937</v>
      </c>
      <c r="H741" s="17">
        <v>3431672.3799999976</v>
      </c>
    </row>
    <row r="742" spans="2:8" ht="15" customHeight="1" x14ac:dyDescent="0.25">
      <c r="B742" s="16" t="s">
        <v>18</v>
      </c>
      <c r="C742" s="16" t="s">
        <v>45</v>
      </c>
      <c r="D742" s="16" t="s">
        <v>40</v>
      </c>
      <c r="E742" s="16" t="s">
        <v>35</v>
      </c>
      <c r="F742" s="17">
        <v>546779</v>
      </c>
      <c r="G742" s="17">
        <v>199415.14</v>
      </c>
      <c r="H742" s="17">
        <v>473707.37</v>
      </c>
    </row>
    <row r="743" spans="2:8" ht="15" customHeight="1" x14ac:dyDescent="0.25">
      <c r="B743" s="16" t="s">
        <v>18</v>
      </c>
      <c r="C743" s="16" t="s">
        <v>45</v>
      </c>
      <c r="D743" s="16" t="s">
        <v>40</v>
      </c>
      <c r="E743" s="16" t="s">
        <v>35</v>
      </c>
      <c r="F743" s="17">
        <v>8000</v>
      </c>
      <c r="G743" s="17">
        <v>7617.3700000000026</v>
      </c>
      <c r="H743" s="17">
        <v>19676.25</v>
      </c>
    </row>
    <row r="744" spans="2:8" ht="15" customHeight="1" x14ac:dyDescent="0.25">
      <c r="B744" s="16" t="s">
        <v>18</v>
      </c>
      <c r="C744" s="16" t="s">
        <v>45</v>
      </c>
      <c r="D744" s="16" t="s">
        <v>40</v>
      </c>
      <c r="E744" s="16" t="s">
        <v>35</v>
      </c>
      <c r="F744" s="17">
        <v>70000</v>
      </c>
      <c r="G744" s="17">
        <v>20461.739999999998</v>
      </c>
      <c r="H744" s="17">
        <v>37302.439999999995</v>
      </c>
    </row>
    <row r="745" spans="2:8" ht="15" customHeight="1" x14ac:dyDescent="0.25">
      <c r="B745" s="16" t="s">
        <v>18</v>
      </c>
      <c r="C745" s="16" t="s">
        <v>45</v>
      </c>
      <c r="D745" s="16" t="s">
        <v>40</v>
      </c>
      <c r="E745" s="16" t="s">
        <v>35</v>
      </c>
      <c r="F745" s="17">
        <v>515649.45677966106</v>
      </c>
      <c r="G745" s="17">
        <v>6342</v>
      </c>
      <c r="H745" s="17">
        <v>1707227</v>
      </c>
    </row>
    <row r="746" spans="2:8" ht="15" customHeight="1" x14ac:dyDescent="0.25">
      <c r="B746" s="16" t="s">
        <v>18</v>
      </c>
      <c r="C746" s="16" t="s">
        <v>45</v>
      </c>
      <c r="D746" s="16" t="s">
        <v>40</v>
      </c>
      <c r="E746" s="16" t="s">
        <v>35</v>
      </c>
      <c r="F746" s="17">
        <v>6440</v>
      </c>
      <c r="G746" s="17">
        <v>14654</v>
      </c>
      <c r="H746" s="17">
        <v>1121.8599999999999</v>
      </c>
    </row>
    <row r="747" spans="2:8" ht="15" customHeight="1" x14ac:dyDescent="0.25">
      <c r="B747" s="16" t="s">
        <v>18</v>
      </c>
      <c r="C747" s="16" t="s">
        <v>45</v>
      </c>
      <c r="D747" s="16" t="s">
        <v>40</v>
      </c>
      <c r="E747" s="16" t="s">
        <v>35</v>
      </c>
      <c r="F747" s="17">
        <v>474402.86142372881</v>
      </c>
      <c r="G747" s="17">
        <v>120890.85</v>
      </c>
      <c r="H747" s="17">
        <v>498184</v>
      </c>
    </row>
    <row r="748" spans="2:8" ht="15" customHeight="1" x14ac:dyDescent="0.25">
      <c r="B748" s="16" t="s">
        <v>18</v>
      </c>
      <c r="C748" s="16" t="s">
        <v>45</v>
      </c>
      <c r="D748" s="16" t="s">
        <v>40</v>
      </c>
      <c r="E748" s="16" t="s">
        <v>35</v>
      </c>
      <c r="F748" s="17">
        <v>1900</v>
      </c>
      <c r="G748" s="17"/>
      <c r="H748" s="17">
        <v>17529.919999999998</v>
      </c>
    </row>
    <row r="749" spans="2:8" ht="15" customHeight="1" x14ac:dyDescent="0.25">
      <c r="B749" s="16" t="s">
        <v>18</v>
      </c>
      <c r="C749" s="16" t="s">
        <v>45</v>
      </c>
      <c r="D749" s="16" t="s">
        <v>40</v>
      </c>
      <c r="E749" s="16" t="s">
        <v>35</v>
      </c>
      <c r="F749" s="17">
        <v>0</v>
      </c>
      <c r="G749" s="17"/>
      <c r="H749" s="17">
        <v>8910.68</v>
      </c>
    </row>
    <row r="750" spans="2:8" ht="15" customHeight="1" x14ac:dyDescent="0.25">
      <c r="B750" s="16" t="s">
        <v>18</v>
      </c>
      <c r="C750" s="16" t="s">
        <v>45</v>
      </c>
      <c r="D750" s="16" t="s">
        <v>40</v>
      </c>
      <c r="E750" s="16" t="s">
        <v>35</v>
      </c>
      <c r="F750" s="17">
        <v>39500</v>
      </c>
      <c r="G750" s="17">
        <v>19206.47</v>
      </c>
      <c r="H750" s="17">
        <v>3559.24</v>
      </c>
    </row>
    <row r="751" spans="2:8" ht="15" customHeight="1" x14ac:dyDescent="0.25">
      <c r="B751" s="16" t="s">
        <v>18</v>
      </c>
      <c r="C751" s="16" t="s">
        <v>45</v>
      </c>
      <c r="D751" s="16" t="s">
        <v>40</v>
      </c>
      <c r="E751" s="16" t="s">
        <v>35</v>
      </c>
      <c r="F751" s="17">
        <v>2044444.4444444445</v>
      </c>
      <c r="G751" s="17">
        <v>1521364.049999998</v>
      </c>
      <c r="H751" s="17">
        <v>1796228.8999999925</v>
      </c>
    </row>
    <row r="752" spans="2:8" ht="15.75" customHeight="1" x14ac:dyDescent="0.25">
      <c r="B752" s="16" t="s">
        <v>18</v>
      </c>
      <c r="C752" s="16" t="s">
        <v>45</v>
      </c>
      <c r="D752" s="16" t="s">
        <v>40</v>
      </c>
      <c r="E752" s="16" t="s">
        <v>35</v>
      </c>
      <c r="F752" s="17">
        <v>643192.34536002995</v>
      </c>
      <c r="G752" s="17">
        <v>757007.81999999983</v>
      </c>
      <c r="H752" s="17">
        <v>837796.58000000007</v>
      </c>
    </row>
    <row r="753" spans="2:8" ht="15.75" customHeight="1" x14ac:dyDescent="0.25">
      <c r="B753" s="16" t="s">
        <v>18</v>
      </c>
      <c r="C753" s="16" t="s">
        <v>45</v>
      </c>
      <c r="D753" s="16" t="s">
        <v>40</v>
      </c>
      <c r="E753" s="16" t="s">
        <v>35</v>
      </c>
      <c r="F753" s="17">
        <v>1050000</v>
      </c>
      <c r="G753" s="17">
        <v>543846.31999999995</v>
      </c>
      <c r="H753" s="17">
        <v>956118.80999999912</v>
      </c>
    </row>
    <row r="754" spans="2:8" ht="15.75" customHeight="1" x14ac:dyDescent="0.25">
      <c r="B754" s="16" t="s">
        <v>18</v>
      </c>
      <c r="C754" s="16" t="s">
        <v>45</v>
      </c>
      <c r="D754" s="16" t="s">
        <v>40</v>
      </c>
      <c r="E754" s="16" t="s">
        <v>35</v>
      </c>
      <c r="F754" s="17">
        <v>190689</v>
      </c>
      <c r="G754" s="17">
        <v>68153.999999999985</v>
      </c>
      <c r="H754" s="17">
        <v>152858.30000000002</v>
      </c>
    </row>
    <row r="755" spans="2:8" ht="15" customHeight="1" x14ac:dyDescent="0.25">
      <c r="B755" s="16" t="s">
        <v>16</v>
      </c>
      <c r="C755" s="16" t="s">
        <v>45</v>
      </c>
      <c r="D755" s="16" t="s">
        <v>40</v>
      </c>
      <c r="E755" s="16" t="s">
        <v>35</v>
      </c>
      <c r="F755" s="17">
        <v>132000</v>
      </c>
      <c r="G755" s="17">
        <v>138592.40000000005</v>
      </c>
      <c r="H755" s="17">
        <v>52448.020000000011</v>
      </c>
    </row>
    <row r="756" spans="2:8" ht="15" customHeight="1" x14ac:dyDescent="0.25">
      <c r="B756" s="16" t="s">
        <v>16</v>
      </c>
      <c r="C756" s="16" t="s">
        <v>45</v>
      </c>
      <c r="D756" s="16" t="s">
        <v>40</v>
      </c>
      <c r="E756" s="16" t="s">
        <v>35</v>
      </c>
      <c r="F756" s="17">
        <v>730769.23076923075</v>
      </c>
      <c r="G756" s="17">
        <v>456091.45000000007</v>
      </c>
      <c r="H756" s="17">
        <v>573625.84</v>
      </c>
    </row>
    <row r="757" spans="2:8" ht="15" customHeight="1" x14ac:dyDescent="0.25">
      <c r="B757" s="16" t="s">
        <v>16</v>
      </c>
      <c r="C757" s="16" t="s">
        <v>45</v>
      </c>
      <c r="D757" s="16" t="s">
        <v>40</v>
      </c>
      <c r="E757" s="16" t="s">
        <v>35</v>
      </c>
      <c r="F757" s="17">
        <v>434415.58677154453</v>
      </c>
      <c r="G757" s="17">
        <v>157691.47999999998</v>
      </c>
      <c r="H757" s="17"/>
    </row>
    <row r="758" spans="2:8" ht="15" customHeight="1" x14ac:dyDescent="0.25">
      <c r="B758" s="16" t="s">
        <v>16</v>
      </c>
      <c r="C758" s="16" t="s">
        <v>45</v>
      </c>
      <c r="D758" s="16" t="s">
        <v>40</v>
      </c>
      <c r="E758" s="16" t="s">
        <v>35</v>
      </c>
      <c r="F758" s="17">
        <v>170000</v>
      </c>
      <c r="G758" s="17">
        <v>207998.36000000019</v>
      </c>
      <c r="H758" s="17">
        <v>174194.95999999982</v>
      </c>
    </row>
    <row r="759" spans="2:8" ht="15" customHeight="1" x14ac:dyDescent="0.25">
      <c r="B759" s="16" t="s">
        <v>16</v>
      </c>
      <c r="C759" s="16" t="s">
        <v>45</v>
      </c>
      <c r="D759" s="16" t="s">
        <v>40</v>
      </c>
      <c r="E759" s="16" t="s">
        <v>35</v>
      </c>
      <c r="F759" s="17">
        <v>12000</v>
      </c>
      <c r="G759" s="17">
        <v>39255.940000000024</v>
      </c>
      <c r="H759" s="17">
        <v>6525.6100000000015</v>
      </c>
    </row>
    <row r="760" spans="2:8" ht="15" customHeight="1" x14ac:dyDescent="0.25">
      <c r="B760" s="16" t="s">
        <v>16</v>
      </c>
      <c r="C760" s="16" t="s">
        <v>45</v>
      </c>
      <c r="D760" s="16" t="s">
        <v>40</v>
      </c>
      <c r="E760" s="16" t="s">
        <v>35</v>
      </c>
      <c r="F760" s="17">
        <v>60000</v>
      </c>
      <c r="G760" s="17">
        <v>20196</v>
      </c>
      <c r="H760" s="17">
        <v>7909.0999999999995</v>
      </c>
    </row>
    <row r="761" spans="2:8" ht="15" customHeight="1" x14ac:dyDescent="0.25">
      <c r="B761" s="16" t="s">
        <v>16</v>
      </c>
      <c r="C761" s="16" t="s">
        <v>45</v>
      </c>
      <c r="D761" s="16" t="s">
        <v>40</v>
      </c>
      <c r="E761" s="16" t="s">
        <v>35</v>
      </c>
      <c r="F761" s="17">
        <v>644000</v>
      </c>
      <c r="G761" s="17">
        <v>601913.17000000016</v>
      </c>
      <c r="H761" s="17">
        <v>807913.24999999977</v>
      </c>
    </row>
    <row r="762" spans="2:8" ht="15" customHeight="1" x14ac:dyDescent="0.25">
      <c r="B762" s="16" t="s">
        <v>16</v>
      </c>
      <c r="C762" s="16" t="s">
        <v>45</v>
      </c>
      <c r="D762" s="16" t="s">
        <v>40</v>
      </c>
      <c r="E762" s="16" t="s">
        <v>35</v>
      </c>
      <c r="F762" s="17">
        <v>0</v>
      </c>
      <c r="G762" s="17">
        <v>688.2</v>
      </c>
      <c r="H762" s="17">
        <v>2997.6</v>
      </c>
    </row>
    <row r="763" spans="2:8" ht="15" customHeight="1" x14ac:dyDescent="0.25">
      <c r="B763" s="16" t="s">
        <v>16</v>
      </c>
      <c r="C763" s="16" t="s">
        <v>45</v>
      </c>
      <c r="D763" s="16" t="s">
        <v>40</v>
      </c>
      <c r="E763" s="16" t="s">
        <v>35</v>
      </c>
      <c r="F763" s="17">
        <v>4600</v>
      </c>
      <c r="G763" s="17">
        <v>443.51</v>
      </c>
      <c r="H763" s="17">
        <v>0</v>
      </c>
    </row>
    <row r="764" spans="2:8" ht="15" customHeight="1" x14ac:dyDescent="0.25">
      <c r="B764" s="16" t="s">
        <v>16</v>
      </c>
      <c r="C764" s="16" t="s">
        <v>45</v>
      </c>
      <c r="D764" s="16" t="s">
        <v>40</v>
      </c>
      <c r="E764" s="16" t="s">
        <v>35</v>
      </c>
      <c r="F764" s="17">
        <v>475000</v>
      </c>
      <c r="G764" s="18">
        <v>261218.99000000014</v>
      </c>
      <c r="H764" s="18">
        <v>179240.17999999996</v>
      </c>
    </row>
    <row r="765" spans="2:8" ht="15" customHeight="1" x14ac:dyDescent="0.25">
      <c r="B765" s="16" t="s">
        <v>16</v>
      </c>
      <c r="C765" s="16" t="s">
        <v>45</v>
      </c>
      <c r="D765" s="16" t="s">
        <v>40</v>
      </c>
      <c r="E765" s="16" t="s">
        <v>35</v>
      </c>
      <c r="F765" s="17">
        <v>1110650</v>
      </c>
      <c r="G765" s="18">
        <v>779098.10000000068</v>
      </c>
      <c r="H765" s="18">
        <v>880813.7799999998</v>
      </c>
    </row>
    <row r="766" spans="2:8" ht="15" customHeight="1" x14ac:dyDescent="0.25">
      <c r="B766" s="16" t="s">
        <v>16</v>
      </c>
      <c r="C766" s="16" t="s">
        <v>45</v>
      </c>
      <c r="D766" s="16" t="s">
        <v>40</v>
      </c>
      <c r="E766" s="16" t="s">
        <v>35</v>
      </c>
      <c r="F766" s="17">
        <v>1150000</v>
      </c>
      <c r="G766" s="18">
        <v>1090453.31</v>
      </c>
      <c r="H766" s="18">
        <v>1165214.0299999979</v>
      </c>
    </row>
    <row r="767" spans="2:8" ht="15" customHeight="1" x14ac:dyDescent="0.25">
      <c r="B767" s="16" t="s">
        <v>16</v>
      </c>
      <c r="C767" s="16" t="s">
        <v>45</v>
      </c>
      <c r="D767" s="16" t="s">
        <v>40</v>
      </c>
      <c r="E767" s="16" t="s">
        <v>35</v>
      </c>
      <c r="F767" s="17">
        <v>0</v>
      </c>
      <c r="G767" s="17">
        <v>13175.02</v>
      </c>
      <c r="H767" s="17">
        <v>39214.010000000009</v>
      </c>
    </row>
    <row r="768" spans="2:8" ht="15" customHeight="1" x14ac:dyDescent="0.25">
      <c r="B768" s="16" t="s">
        <v>16</v>
      </c>
      <c r="C768" s="16" t="s">
        <v>45</v>
      </c>
      <c r="D768" s="16" t="s">
        <v>40</v>
      </c>
      <c r="E768" s="16" t="s">
        <v>35</v>
      </c>
      <c r="F768" s="17">
        <v>0</v>
      </c>
      <c r="G768" s="18">
        <v>68282.700000000012</v>
      </c>
      <c r="H768" s="18">
        <v>5910.9699999999993</v>
      </c>
    </row>
    <row r="769" spans="2:8" ht="15" customHeight="1" x14ac:dyDescent="0.25">
      <c r="B769" s="16" t="s">
        <v>16</v>
      </c>
      <c r="C769" s="16" t="s">
        <v>45</v>
      </c>
      <c r="D769" s="16" t="s">
        <v>40</v>
      </c>
      <c r="E769" s="16" t="s">
        <v>35</v>
      </c>
      <c r="F769" s="17">
        <v>1500</v>
      </c>
      <c r="G769" s="18">
        <v>4554.75</v>
      </c>
      <c r="H769" s="18">
        <v>2377.0100000000002</v>
      </c>
    </row>
    <row r="770" spans="2:8" ht="15" customHeight="1" x14ac:dyDescent="0.25">
      <c r="B770" s="16" t="s">
        <v>16</v>
      </c>
      <c r="C770" s="16" t="s">
        <v>45</v>
      </c>
      <c r="D770" s="16" t="s">
        <v>40</v>
      </c>
      <c r="E770" s="16" t="s">
        <v>35</v>
      </c>
      <c r="F770" s="17">
        <v>0</v>
      </c>
      <c r="G770" s="17">
        <v>10856.089999999998</v>
      </c>
      <c r="H770" s="17">
        <v>22093.72</v>
      </c>
    </row>
    <row r="771" spans="2:8" ht="15" customHeight="1" x14ac:dyDescent="0.25">
      <c r="B771" s="16" t="s">
        <v>24</v>
      </c>
      <c r="C771" s="16" t="s">
        <v>45</v>
      </c>
      <c r="D771" s="16" t="s">
        <v>40</v>
      </c>
      <c r="E771" s="16" t="s">
        <v>35</v>
      </c>
      <c r="F771" s="17">
        <v>0</v>
      </c>
      <c r="G771" s="17">
        <v>0</v>
      </c>
      <c r="H771" s="17">
        <v>460</v>
      </c>
    </row>
    <row r="772" spans="2:8" ht="15" customHeight="1" x14ac:dyDescent="0.25">
      <c r="B772" s="16" t="s">
        <v>24</v>
      </c>
      <c r="C772" s="16" t="s">
        <v>45</v>
      </c>
      <c r="D772" s="16" t="s">
        <v>40</v>
      </c>
      <c r="E772" s="16" t="s">
        <v>35</v>
      </c>
      <c r="F772" s="17">
        <v>45769.230769230766</v>
      </c>
      <c r="G772" s="17">
        <v>10362.4</v>
      </c>
      <c r="H772" s="17">
        <v>49250.560000000056</v>
      </c>
    </row>
    <row r="773" spans="2:8" ht="15" customHeight="1" x14ac:dyDescent="0.25">
      <c r="B773" s="16" t="s">
        <v>24</v>
      </c>
      <c r="C773" s="16" t="s">
        <v>45</v>
      </c>
      <c r="D773" s="16" t="s">
        <v>40</v>
      </c>
      <c r="E773" s="16" t="s">
        <v>35</v>
      </c>
      <c r="F773" s="17">
        <v>80769.230769230766</v>
      </c>
      <c r="G773" s="17">
        <v>98270.970000000059</v>
      </c>
      <c r="H773" s="17">
        <v>98270.970000000059</v>
      </c>
    </row>
    <row r="774" spans="2:8" ht="15" customHeight="1" x14ac:dyDescent="0.25">
      <c r="B774" s="16" t="s">
        <v>24</v>
      </c>
      <c r="C774" s="16" t="s">
        <v>45</v>
      </c>
      <c r="D774" s="16" t="s">
        <v>40</v>
      </c>
      <c r="E774" s="16" t="s">
        <v>35</v>
      </c>
      <c r="F774" s="17">
        <v>3500000</v>
      </c>
      <c r="G774" s="17">
        <v>846141.92000000016</v>
      </c>
      <c r="H774" s="17">
        <v>2891118.1799999941</v>
      </c>
    </row>
    <row r="775" spans="2:8" ht="15" customHeight="1" x14ac:dyDescent="0.25">
      <c r="B775" s="16" t="s">
        <v>24</v>
      </c>
      <c r="C775" s="16" t="s">
        <v>45</v>
      </c>
      <c r="D775" s="16" t="s">
        <v>40</v>
      </c>
      <c r="E775" s="16" t="s">
        <v>35</v>
      </c>
      <c r="F775" s="17">
        <v>180000</v>
      </c>
      <c r="G775" s="17">
        <v>70354.159999999945</v>
      </c>
      <c r="H775" s="17">
        <v>186964.14999999994</v>
      </c>
    </row>
    <row r="776" spans="2:8" ht="15" customHeight="1" x14ac:dyDescent="0.25">
      <c r="B776" s="16" t="s">
        <v>24</v>
      </c>
      <c r="C776" s="16" t="s">
        <v>45</v>
      </c>
      <c r="D776" s="16" t="s">
        <v>40</v>
      </c>
      <c r="E776" s="16" t="s">
        <v>35</v>
      </c>
      <c r="F776" s="17">
        <v>0</v>
      </c>
      <c r="G776" s="17">
        <v>0</v>
      </c>
      <c r="H776" s="17">
        <v>22835.46</v>
      </c>
    </row>
    <row r="777" spans="2:8" ht="15" customHeight="1" x14ac:dyDescent="0.25">
      <c r="B777" s="16" t="s">
        <v>24</v>
      </c>
      <c r="C777" s="16" t="s">
        <v>45</v>
      </c>
      <c r="D777" s="16" t="s">
        <v>40</v>
      </c>
      <c r="E777" s="16" t="s">
        <v>35</v>
      </c>
      <c r="F777" s="17">
        <v>70000</v>
      </c>
      <c r="G777" s="17">
        <v>11796.959999999997</v>
      </c>
      <c r="H777" s="17">
        <v>31700.19</v>
      </c>
    </row>
    <row r="778" spans="2:8" ht="15" customHeight="1" x14ac:dyDescent="0.25">
      <c r="B778" s="16" t="s">
        <v>24</v>
      </c>
      <c r="C778" s="16" t="s">
        <v>45</v>
      </c>
      <c r="D778" s="16" t="s">
        <v>40</v>
      </c>
      <c r="E778" s="16" t="s">
        <v>35</v>
      </c>
      <c r="F778" s="17">
        <v>0</v>
      </c>
      <c r="G778" s="17">
        <v>308919.01</v>
      </c>
      <c r="H778" s="17">
        <v>0</v>
      </c>
    </row>
    <row r="779" spans="2:8" ht="15" customHeight="1" x14ac:dyDescent="0.25">
      <c r="B779" s="16" t="s">
        <v>24</v>
      </c>
      <c r="C779" s="16" t="s">
        <v>45</v>
      </c>
      <c r="D779" s="16" t="s">
        <v>40</v>
      </c>
      <c r="E779" s="16" t="s">
        <v>35</v>
      </c>
      <c r="F779" s="17">
        <v>0</v>
      </c>
      <c r="G779" s="17">
        <v>0</v>
      </c>
      <c r="H779" s="17">
        <v>14997.1</v>
      </c>
    </row>
    <row r="780" spans="2:8" ht="15" customHeight="1" x14ac:dyDescent="0.25">
      <c r="B780" s="16" t="s">
        <v>24</v>
      </c>
      <c r="C780" s="16" t="s">
        <v>45</v>
      </c>
      <c r="D780" s="16" t="s">
        <v>40</v>
      </c>
      <c r="E780" s="16" t="s">
        <v>35</v>
      </c>
      <c r="F780" s="17">
        <v>0</v>
      </c>
      <c r="G780" s="17">
        <v>0</v>
      </c>
      <c r="H780" s="17">
        <v>1889.6</v>
      </c>
    </row>
    <row r="781" spans="2:8" ht="15" customHeight="1" x14ac:dyDescent="0.25">
      <c r="B781" s="16" t="s">
        <v>24</v>
      </c>
      <c r="C781" s="16" t="s">
        <v>45</v>
      </c>
      <c r="D781" s="16" t="s">
        <v>40</v>
      </c>
      <c r="E781" s="16" t="s">
        <v>35</v>
      </c>
      <c r="F781" s="17">
        <v>380000</v>
      </c>
      <c r="G781" s="17">
        <v>98888.509999999922</v>
      </c>
      <c r="H781" s="17">
        <v>272984.7200000005</v>
      </c>
    </row>
    <row r="782" spans="2:8" ht="15" customHeight="1" x14ac:dyDescent="0.25">
      <c r="B782" s="16" t="s">
        <v>24</v>
      </c>
      <c r="C782" s="16" t="s">
        <v>45</v>
      </c>
      <c r="D782" s="16" t="s">
        <v>40</v>
      </c>
      <c r="E782" s="16" t="s">
        <v>35</v>
      </c>
      <c r="F782" s="17">
        <v>0</v>
      </c>
      <c r="G782" s="17">
        <v>0</v>
      </c>
      <c r="H782" s="17">
        <v>22976.74</v>
      </c>
    </row>
    <row r="783" spans="2:8" ht="15" customHeight="1" x14ac:dyDescent="0.25">
      <c r="B783" s="16" t="s">
        <v>24</v>
      </c>
      <c r="C783" s="16" t="s">
        <v>45</v>
      </c>
      <c r="D783" s="16" t="s">
        <v>40</v>
      </c>
      <c r="E783" s="16" t="s">
        <v>35</v>
      </c>
      <c r="F783" s="17">
        <v>1050000</v>
      </c>
      <c r="G783" s="17">
        <v>192593.22000000003</v>
      </c>
      <c r="H783" s="17">
        <v>909634.56000000075</v>
      </c>
    </row>
    <row r="784" spans="2:8" ht="15" customHeight="1" x14ac:dyDescent="0.25">
      <c r="B784" s="16" t="s">
        <v>24</v>
      </c>
      <c r="C784" s="16" t="s">
        <v>45</v>
      </c>
      <c r="D784" s="16" t="s">
        <v>40</v>
      </c>
      <c r="E784" s="16" t="s">
        <v>35</v>
      </c>
      <c r="F784" s="17">
        <v>17000</v>
      </c>
      <c r="G784" s="17">
        <v>0</v>
      </c>
      <c r="H784" s="17"/>
    </row>
    <row r="785" spans="2:8" ht="15" customHeight="1" x14ac:dyDescent="0.25">
      <c r="B785" s="16" t="s">
        <v>24</v>
      </c>
      <c r="C785" s="16" t="s">
        <v>45</v>
      </c>
      <c r="D785" s="16" t="s">
        <v>40</v>
      </c>
      <c r="E785" s="16" t="s">
        <v>35</v>
      </c>
      <c r="F785" s="17">
        <v>0</v>
      </c>
      <c r="G785" s="17">
        <v>27870</v>
      </c>
      <c r="H785" s="17">
        <v>0</v>
      </c>
    </row>
    <row r="786" spans="2:8" ht="15" customHeight="1" x14ac:dyDescent="0.25">
      <c r="B786" s="16" t="s">
        <v>24</v>
      </c>
      <c r="C786" s="16" t="s">
        <v>45</v>
      </c>
      <c r="D786" s="16" t="s">
        <v>40</v>
      </c>
      <c r="E786" s="16" t="s">
        <v>35</v>
      </c>
      <c r="F786" s="17">
        <v>94444.444444444438</v>
      </c>
      <c r="G786" s="17">
        <v>92985.089999999982</v>
      </c>
      <c r="H786" s="17">
        <v>62883.86</v>
      </c>
    </row>
    <row r="787" spans="2:8" ht="15" customHeight="1" x14ac:dyDescent="0.25">
      <c r="B787" s="16" t="s">
        <v>24</v>
      </c>
      <c r="C787" s="16" t="s">
        <v>45</v>
      </c>
      <c r="D787" s="16" t="s">
        <v>40</v>
      </c>
      <c r="E787" s="16" t="s">
        <v>35</v>
      </c>
      <c r="F787" s="17">
        <v>0</v>
      </c>
      <c r="G787" s="17">
        <v>0</v>
      </c>
      <c r="H787" s="17">
        <v>56475.240000000005</v>
      </c>
    </row>
    <row r="788" spans="2:8" ht="15" customHeight="1" x14ac:dyDescent="0.25">
      <c r="B788" s="16" t="s">
        <v>24</v>
      </c>
      <c r="C788" s="16" t="s">
        <v>45</v>
      </c>
      <c r="D788" s="16" t="s">
        <v>40</v>
      </c>
      <c r="E788" s="16" t="s">
        <v>35</v>
      </c>
      <c r="F788" s="17">
        <v>550000</v>
      </c>
      <c r="G788" s="17">
        <v>68481.119999999995</v>
      </c>
      <c r="H788" s="17">
        <v>561126.4600000002</v>
      </c>
    </row>
    <row r="789" spans="2:8" ht="15" customHeight="1" x14ac:dyDescent="0.25">
      <c r="B789" s="16" t="s">
        <v>23</v>
      </c>
      <c r="C789" s="16" t="s">
        <v>45</v>
      </c>
      <c r="D789" s="16" t="s">
        <v>40</v>
      </c>
      <c r="E789" s="16" t="s">
        <v>35</v>
      </c>
      <c r="F789" s="17">
        <v>140000</v>
      </c>
      <c r="G789" s="17">
        <v>111734.58</v>
      </c>
      <c r="H789" s="17">
        <v>416397.01000000077</v>
      </c>
    </row>
    <row r="790" spans="2:8" ht="15" customHeight="1" x14ac:dyDescent="0.25">
      <c r="B790" s="16" t="s">
        <v>23</v>
      </c>
      <c r="C790" s="16" t="s">
        <v>45</v>
      </c>
      <c r="D790" s="16" t="s">
        <v>40</v>
      </c>
      <c r="E790" s="16" t="s">
        <v>35</v>
      </c>
      <c r="F790" s="17">
        <v>0</v>
      </c>
      <c r="G790" s="17">
        <v>1800</v>
      </c>
      <c r="H790" s="17">
        <v>0</v>
      </c>
    </row>
    <row r="791" spans="2:8" ht="15" customHeight="1" x14ac:dyDescent="0.25">
      <c r="B791" s="16" t="s">
        <v>23</v>
      </c>
      <c r="C791" s="16" t="s">
        <v>45</v>
      </c>
      <c r="D791" s="16" t="s">
        <v>40</v>
      </c>
      <c r="E791" s="16" t="s">
        <v>35</v>
      </c>
      <c r="F791" s="17">
        <v>0</v>
      </c>
      <c r="G791" s="17">
        <v>579.65</v>
      </c>
      <c r="H791" s="17">
        <v>526.15</v>
      </c>
    </row>
    <row r="792" spans="2:8" ht="15" customHeight="1" x14ac:dyDescent="0.25">
      <c r="B792" s="16" t="s">
        <v>23</v>
      </c>
      <c r="C792" s="16" t="s">
        <v>45</v>
      </c>
      <c r="D792" s="16" t="s">
        <v>40</v>
      </c>
      <c r="E792" s="16" t="s">
        <v>35</v>
      </c>
      <c r="F792" s="17">
        <v>3500000</v>
      </c>
      <c r="G792" s="17">
        <v>2738538.9899999928</v>
      </c>
      <c r="H792" s="17">
        <v>3174790.6099999966</v>
      </c>
    </row>
    <row r="793" spans="2:8" ht="15" customHeight="1" x14ac:dyDescent="0.25">
      <c r="B793" s="16" t="s">
        <v>23</v>
      </c>
      <c r="C793" s="16" t="s">
        <v>45</v>
      </c>
      <c r="D793" s="16" t="s">
        <v>40</v>
      </c>
      <c r="E793" s="16" t="s">
        <v>35</v>
      </c>
      <c r="F793" s="17">
        <v>65000</v>
      </c>
      <c r="G793" s="17">
        <v>53857.119999999981</v>
      </c>
      <c r="H793" s="17">
        <v>95864.399999999936</v>
      </c>
    </row>
    <row r="794" spans="2:8" ht="15" customHeight="1" x14ac:dyDescent="0.25">
      <c r="B794" s="16" t="s">
        <v>23</v>
      </c>
      <c r="C794" s="16" t="s">
        <v>45</v>
      </c>
      <c r="D794" s="16" t="s">
        <v>40</v>
      </c>
      <c r="E794" s="16" t="s">
        <v>35</v>
      </c>
      <c r="F794" s="17">
        <v>10000</v>
      </c>
      <c r="G794" s="17">
        <v>13386.660000000005</v>
      </c>
      <c r="H794" s="17">
        <v>15502.72</v>
      </c>
    </row>
    <row r="795" spans="2:8" ht="15" customHeight="1" x14ac:dyDescent="0.25">
      <c r="B795" s="16" t="s">
        <v>23</v>
      </c>
      <c r="C795" s="16" t="s">
        <v>45</v>
      </c>
      <c r="D795" s="16" t="s">
        <v>40</v>
      </c>
      <c r="E795" s="16" t="s">
        <v>35</v>
      </c>
      <c r="F795" s="17">
        <v>70000</v>
      </c>
      <c r="G795" s="17">
        <v>59992.69000000001</v>
      </c>
      <c r="H795" s="17">
        <v>40502.120000000003</v>
      </c>
    </row>
    <row r="796" spans="2:8" ht="15" customHeight="1" x14ac:dyDescent="0.25">
      <c r="B796" s="16" t="s">
        <v>23</v>
      </c>
      <c r="C796" s="16" t="s">
        <v>45</v>
      </c>
      <c r="D796" s="16" t="s">
        <v>40</v>
      </c>
      <c r="E796" s="16" t="s">
        <v>35</v>
      </c>
      <c r="F796" s="17">
        <v>828000</v>
      </c>
      <c r="G796" s="17">
        <v>387722.63999999984</v>
      </c>
      <c r="H796" s="17">
        <v>1031503.3000000004</v>
      </c>
    </row>
    <row r="797" spans="2:8" ht="15" customHeight="1" x14ac:dyDescent="0.25">
      <c r="B797" s="16" t="s">
        <v>23</v>
      </c>
      <c r="C797" s="16" t="s">
        <v>45</v>
      </c>
      <c r="D797" s="16" t="s">
        <v>40</v>
      </c>
      <c r="E797" s="16" t="s">
        <v>35</v>
      </c>
      <c r="F797" s="17"/>
      <c r="G797" s="17">
        <v>0</v>
      </c>
      <c r="H797" s="17">
        <v>10462.58</v>
      </c>
    </row>
    <row r="798" spans="2:8" ht="15" customHeight="1" x14ac:dyDescent="0.25">
      <c r="B798" s="16" t="s">
        <v>23</v>
      </c>
      <c r="C798" s="16" t="s">
        <v>45</v>
      </c>
      <c r="D798" s="16" t="s">
        <v>40</v>
      </c>
      <c r="E798" s="16" t="s">
        <v>35</v>
      </c>
      <c r="F798" s="17">
        <v>0</v>
      </c>
      <c r="G798" s="17">
        <v>1155.5899999999999</v>
      </c>
      <c r="H798" s="17">
        <v>4171</v>
      </c>
    </row>
    <row r="799" spans="2:8" ht="15" customHeight="1" x14ac:dyDescent="0.25">
      <c r="B799" s="16" t="s">
        <v>23</v>
      </c>
      <c r="C799" s="16" t="s">
        <v>45</v>
      </c>
      <c r="D799" s="16" t="s">
        <v>40</v>
      </c>
      <c r="E799" s="16" t="s">
        <v>35</v>
      </c>
      <c r="F799" s="17">
        <v>380000</v>
      </c>
      <c r="G799" s="17">
        <v>314591.08000000007</v>
      </c>
      <c r="H799" s="17">
        <v>362802.49999999983</v>
      </c>
    </row>
    <row r="800" spans="2:8" ht="15" customHeight="1" x14ac:dyDescent="0.25">
      <c r="B800" s="16" t="s">
        <v>23</v>
      </c>
      <c r="C800" s="16" t="s">
        <v>45</v>
      </c>
      <c r="D800" s="16" t="s">
        <v>40</v>
      </c>
      <c r="E800" s="16" t="s">
        <v>35</v>
      </c>
      <c r="F800" s="17">
        <v>1110650</v>
      </c>
      <c r="G800" s="17">
        <v>625938.75000000058</v>
      </c>
      <c r="H800" s="17">
        <v>956578.01000000059</v>
      </c>
    </row>
    <row r="801" spans="2:8" ht="15" customHeight="1" x14ac:dyDescent="0.25">
      <c r="B801" s="16" t="s">
        <v>23</v>
      </c>
      <c r="C801" s="16" t="s">
        <v>45</v>
      </c>
      <c r="D801" s="16" t="s">
        <v>40</v>
      </c>
      <c r="E801" s="16" t="s">
        <v>35</v>
      </c>
      <c r="F801" s="17">
        <v>1100000</v>
      </c>
      <c r="G801" s="17">
        <v>623764.58000000042</v>
      </c>
      <c r="H801" s="17">
        <v>929871.56999999937</v>
      </c>
    </row>
    <row r="802" spans="2:8" ht="15" customHeight="1" x14ac:dyDescent="0.25">
      <c r="B802" s="16" t="s">
        <v>23</v>
      </c>
      <c r="C802" s="16" t="s">
        <v>45</v>
      </c>
      <c r="D802" s="16" t="s">
        <v>40</v>
      </c>
      <c r="E802" s="16" t="s">
        <v>35</v>
      </c>
      <c r="F802" s="17">
        <v>20000</v>
      </c>
      <c r="G802" s="17">
        <v>0</v>
      </c>
      <c r="H802" s="17"/>
    </row>
    <row r="803" spans="2:8" ht="15" customHeight="1" x14ac:dyDescent="0.25">
      <c r="B803" s="16" t="s">
        <v>23</v>
      </c>
      <c r="C803" s="16" t="s">
        <v>45</v>
      </c>
      <c r="D803" s="16" t="s">
        <v>40</v>
      </c>
      <c r="E803" s="16" t="s">
        <v>35</v>
      </c>
      <c r="F803" s="17">
        <v>544444.4444444445</v>
      </c>
      <c r="G803" s="17">
        <v>900222.13000000035</v>
      </c>
      <c r="H803" s="17">
        <v>1187003.8299999996</v>
      </c>
    </row>
    <row r="804" spans="2:8" ht="15" customHeight="1" x14ac:dyDescent="0.25">
      <c r="B804" s="16" t="s">
        <v>23</v>
      </c>
      <c r="C804" s="16" t="s">
        <v>45</v>
      </c>
      <c r="D804" s="16" t="s">
        <v>40</v>
      </c>
      <c r="E804" s="16" t="s">
        <v>35</v>
      </c>
      <c r="F804" s="17">
        <v>94444.444444444438</v>
      </c>
      <c r="G804" s="17">
        <v>216804.22000000003</v>
      </c>
      <c r="H804" s="17">
        <v>369.19</v>
      </c>
    </row>
    <row r="805" spans="2:8" ht="15" customHeight="1" x14ac:dyDescent="0.25">
      <c r="B805" s="16" t="s">
        <v>23</v>
      </c>
      <c r="C805" s="16" t="s">
        <v>45</v>
      </c>
      <c r="D805" s="16" t="s">
        <v>40</v>
      </c>
      <c r="E805" s="16" t="s">
        <v>35</v>
      </c>
      <c r="F805" s="17">
        <v>0</v>
      </c>
      <c r="G805" s="17">
        <v>4679.8999999999996</v>
      </c>
      <c r="H805" s="17">
        <v>24940.1</v>
      </c>
    </row>
    <row r="806" spans="2:8" ht="15" customHeight="1" x14ac:dyDescent="0.25">
      <c r="B806" s="16" t="s">
        <v>23</v>
      </c>
      <c r="C806" s="16" t="s">
        <v>45</v>
      </c>
      <c r="D806" s="16" t="s">
        <v>40</v>
      </c>
      <c r="E806" s="16" t="s">
        <v>35</v>
      </c>
      <c r="F806" s="17">
        <v>0</v>
      </c>
      <c r="G806" s="17">
        <v>0</v>
      </c>
      <c r="H806" s="17">
        <v>93150</v>
      </c>
    </row>
    <row r="807" spans="2:8" ht="15" customHeight="1" x14ac:dyDescent="0.25">
      <c r="B807" s="16" t="s">
        <v>22</v>
      </c>
      <c r="C807" s="16" t="s">
        <v>45</v>
      </c>
      <c r="D807" s="16" t="s">
        <v>40</v>
      </c>
      <c r="E807" s="16" t="s">
        <v>35</v>
      </c>
      <c r="F807" s="17">
        <v>137000</v>
      </c>
      <c r="G807" s="17">
        <v>159477.68000000002</v>
      </c>
      <c r="H807" s="17">
        <v>45235.409999999996</v>
      </c>
    </row>
    <row r="808" spans="2:8" ht="15" customHeight="1" x14ac:dyDescent="0.25">
      <c r="B808" s="16" t="s">
        <v>22</v>
      </c>
      <c r="C808" s="16" t="s">
        <v>45</v>
      </c>
      <c r="D808" s="16" t="s">
        <v>40</v>
      </c>
      <c r="E808" s="16" t="s">
        <v>35</v>
      </c>
      <c r="F808" s="17">
        <v>1000</v>
      </c>
      <c r="G808" s="17">
        <v>1133</v>
      </c>
      <c r="H808" s="17">
        <v>521.79999999999995</v>
      </c>
    </row>
    <row r="809" spans="2:8" ht="15" customHeight="1" x14ac:dyDescent="0.25">
      <c r="B809" s="16" t="s">
        <v>22</v>
      </c>
      <c r="C809" s="16" t="s">
        <v>45</v>
      </c>
      <c r="D809" s="16" t="s">
        <v>40</v>
      </c>
      <c r="E809" s="16" t="s">
        <v>35</v>
      </c>
      <c r="F809" s="17">
        <v>80769.230769230766</v>
      </c>
      <c r="G809" s="17">
        <v>47282.229999999996</v>
      </c>
      <c r="H809" s="17">
        <v>277001.27000000008</v>
      </c>
    </row>
    <row r="810" spans="2:8" ht="15" customHeight="1" x14ac:dyDescent="0.25">
      <c r="B810" s="16" t="s">
        <v>22</v>
      </c>
      <c r="C810" s="16" t="s">
        <v>45</v>
      </c>
      <c r="D810" s="16" t="s">
        <v>40</v>
      </c>
      <c r="E810" s="16" t="s">
        <v>35</v>
      </c>
      <c r="F810" s="17">
        <v>4000000</v>
      </c>
      <c r="G810" s="17">
        <v>1936771.5999999996</v>
      </c>
      <c r="H810" s="17">
        <v>3276948.5800000047</v>
      </c>
    </row>
    <row r="811" spans="2:8" ht="15" customHeight="1" x14ac:dyDescent="0.25">
      <c r="B811" s="16" t="s">
        <v>22</v>
      </c>
      <c r="C811" s="16" t="s">
        <v>45</v>
      </c>
      <c r="D811" s="16" t="s">
        <v>40</v>
      </c>
      <c r="E811" s="16" t="s">
        <v>35</v>
      </c>
      <c r="F811" s="17">
        <v>0</v>
      </c>
      <c r="G811" s="17">
        <v>11120.8</v>
      </c>
      <c r="H811" s="17">
        <v>34123.65</v>
      </c>
    </row>
    <row r="812" spans="2:8" ht="15" customHeight="1" x14ac:dyDescent="0.25">
      <c r="B812" s="16" t="s">
        <v>22</v>
      </c>
      <c r="C812" s="16" t="s">
        <v>45</v>
      </c>
      <c r="D812" s="16" t="s">
        <v>40</v>
      </c>
      <c r="E812" s="16" t="s">
        <v>35</v>
      </c>
      <c r="F812" s="17">
        <v>12000</v>
      </c>
      <c r="G812" s="17">
        <v>13121.87</v>
      </c>
      <c r="H812" s="17">
        <v>47071.289999999986</v>
      </c>
    </row>
    <row r="813" spans="2:8" ht="15" customHeight="1" x14ac:dyDescent="0.25">
      <c r="B813" s="16" t="s">
        <v>22</v>
      </c>
      <c r="C813" s="16" t="s">
        <v>45</v>
      </c>
      <c r="D813" s="16" t="s">
        <v>40</v>
      </c>
      <c r="E813" s="16" t="s">
        <v>35</v>
      </c>
      <c r="F813" s="17">
        <v>211071</v>
      </c>
      <c r="G813" s="17">
        <v>35348.380000000005</v>
      </c>
      <c r="H813" s="17">
        <v>65136.4</v>
      </c>
    </row>
    <row r="814" spans="2:8" ht="15" customHeight="1" x14ac:dyDescent="0.25">
      <c r="B814" s="16" t="s">
        <v>22</v>
      </c>
      <c r="C814" s="16" t="s">
        <v>45</v>
      </c>
      <c r="D814" s="16" t="s">
        <v>40</v>
      </c>
      <c r="E814" s="16" t="s">
        <v>35</v>
      </c>
      <c r="F814" s="17">
        <v>0</v>
      </c>
      <c r="G814" s="17">
        <v>617551.59000000032</v>
      </c>
      <c r="H814" s="17">
        <v>44571.789999999994</v>
      </c>
    </row>
    <row r="815" spans="2:8" ht="15" customHeight="1" x14ac:dyDescent="0.25">
      <c r="B815" s="16" t="s">
        <v>22</v>
      </c>
      <c r="C815" s="16" t="s">
        <v>45</v>
      </c>
      <c r="D815" s="16" t="s">
        <v>40</v>
      </c>
      <c r="E815" s="16" t="s">
        <v>35</v>
      </c>
      <c r="F815" s="17">
        <v>541431.92961864406</v>
      </c>
      <c r="G815" s="17">
        <v>2014579</v>
      </c>
      <c r="H815" s="17">
        <v>216816</v>
      </c>
    </row>
    <row r="816" spans="2:8" ht="15" customHeight="1" x14ac:dyDescent="0.25">
      <c r="B816" s="16" t="s">
        <v>22</v>
      </c>
      <c r="C816" s="16" t="s">
        <v>45</v>
      </c>
      <c r="D816" s="16" t="s">
        <v>40</v>
      </c>
      <c r="E816" s="16" t="s">
        <v>35</v>
      </c>
      <c r="F816" s="17">
        <v>6440</v>
      </c>
      <c r="G816" s="17">
        <v>7741.3800000000019</v>
      </c>
      <c r="H816" s="17">
        <v>10717.7</v>
      </c>
    </row>
    <row r="817" spans="2:8" ht="15" customHeight="1" x14ac:dyDescent="0.25">
      <c r="B817" s="16" t="s">
        <v>22</v>
      </c>
      <c r="C817" s="16" t="s">
        <v>45</v>
      </c>
      <c r="D817" s="16" t="s">
        <v>40</v>
      </c>
      <c r="E817" s="16" t="s">
        <v>35</v>
      </c>
      <c r="F817" s="17">
        <v>4600</v>
      </c>
      <c r="G817" s="17">
        <v>2916.9300000000003</v>
      </c>
      <c r="H817" s="17">
        <v>3453.6500000000005</v>
      </c>
    </row>
    <row r="818" spans="2:8" ht="15" customHeight="1" x14ac:dyDescent="0.25">
      <c r="B818" s="16" t="s">
        <v>22</v>
      </c>
      <c r="C818" s="16" t="s">
        <v>45</v>
      </c>
      <c r="D818" s="16" t="s">
        <v>40</v>
      </c>
      <c r="E818" s="16" t="s">
        <v>35</v>
      </c>
      <c r="F818" s="17">
        <v>1900</v>
      </c>
      <c r="G818" s="17">
        <v>447.19</v>
      </c>
      <c r="H818" s="17">
        <v>-569.1</v>
      </c>
    </row>
    <row r="819" spans="2:8" ht="15" customHeight="1" x14ac:dyDescent="0.25">
      <c r="B819" s="16" t="s">
        <v>22</v>
      </c>
      <c r="C819" s="16" t="s">
        <v>45</v>
      </c>
      <c r="D819" s="16" t="s">
        <v>40</v>
      </c>
      <c r="E819" s="16" t="s">
        <v>35</v>
      </c>
      <c r="F819" s="17">
        <v>245249</v>
      </c>
      <c r="G819" s="17">
        <v>117961.03</v>
      </c>
      <c r="H819" s="17">
        <v>80027.240000000005</v>
      </c>
    </row>
    <row r="820" spans="2:8" ht="15" customHeight="1" x14ac:dyDescent="0.25">
      <c r="B820" s="16" t="s">
        <v>22</v>
      </c>
      <c r="C820" s="16" t="s">
        <v>45</v>
      </c>
      <c r="D820" s="16" t="s">
        <v>40</v>
      </c>
      <c r="E820" s="16" t="s">
        <v>35</v>
      </c>
      <c r="F820" s="17">
        <v>39500</v>
      </c>
      <c r="G820" s="17">
        <v>170.00000000000182</v>
      </c>
      <c r="H820" s="17">
        <v>31831.619999999995</v>
      </c>
    </row>
    <row r="821" spans="2:8" ht="15" customHeight="1" x14ac:dyDescent="0.25">
      <c r="B821" s="16" t="s">
        <v>22</v>
      </c>
      <c r="C821" s="16" t="s">
        <v>45</v>
      </c>
      <c r="D821" s="16" t="s">
        <v>40</v>
      </c>
      <c r="E821" s="16" t="s">
        <v>35</v>
      </c>
      <c r="F821" s="17">
        <v>0</v>
      </c>
      <c r="G821" s="17">
        <v>30</v>
      </c>
      <c r="H821" s="17">
        <v>4249.7999999999993</v>
      </c>
    </row>
    <row r="822" spans="2:8" ht="15" customHeight="1" x14ac:dyDescent="0.25">
      <c r="B822" s="16" t="s">
        <v>22</v>
      </c>
      <c r="C822" s="16" t="s">
        <v>45</v>
      </c>
      <c r="D822" s="16" t="s">
        <v>40</v>
      </c>
      <c r="E822" s="16" t="s">
        <v>35</v>
      </c>
      <c r="F822" s="17">
        <v>0</v>
      </c>
      <c r="G822" s="17">
        <v>303248.47000000015</v>
      </c>
      <c r="H822" s="17">
        <v>65967.62999999999</v>
      </c>
    </row>
    <row r="823" spans="2:8" ht="15" customHeight="1" x14ac:dyDescent="0.25">
      <c r="B823" s="16" t="s">
        <v>22</v>
      </c>
      <c r="C823" s="16" t="s">
        <v>45</v>
      </c>
      <c r="D823" s="16" t="s">
        <v>40</v>
      </c>
      <c r="E823" s="16" t="s">
        <v>35</v>
      </c>
      <c r="F823" s="17">
        <v>0</v>
      </c>
      <c r="G823" s="17">
        <v>3264.8599999999997</v>
      </c>
      <c r="H823" s="17">
        <v>17622.420000000002</v>
      </c>
    </row>
    <row r="824" spans="2:8" ht="15" customHeight="1" x14ac:dyDescent="0.25">
      <c r="B824" s="16" t="s">
        <v>22</v>
      </c>
      <c r="C824" s="16" t="s">
        <v>45</v>
      </c>
      <c r="D824" s="16" t="s">
        <v>40</v>
      </c>
      <c r="E824" s="16" t="s">
        <v>35</v>
      </c>
      <c r="F824" s="17">
        <v>0</v>
      </c>
      <c r="G824" s="17">
        <v>0</v>
      </c>
      <c r="H824" s="17">
        <v>62100</v>
      </c>
    </row>
    <row r="828" spans="2:8" x14ac:dyDescent="0.25">
      <c r="D828" s="4"/>
    </row>
    <row r="829" spans="2:8" x14ac:dyDescent="0.25">
      <c r="D829" s="4"/>
    </row>
    <row r="830" spans="2:8" x14ac:dyDescent="0.25">
      <c r="E830" s="4"/>
    </row>
    <row r="832" spans="2:8" x14ac:dyDescent="0.25">
      <c r="E832" s="4"/>
    </row>
  </sheetData>
  <autoFilter ref="A8:O824">
    <sortState ref="B9:H824">
      <sortCondition ref="C8:C824"/>
    </sortState>
  </autoFilter>
  <pageMargins left="0.511811024" right="0.511811024" top="0.78740157499999996" bottom="0.78740157499999996" header="0.31496062000000002" footer="0.31496062000000002"/>
  <pageSetup paperSize="9" scale="38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showGridLines="0" zoomScale="80" zoomScaleNormal="80" workbookViewId="0">
      <selection activeCell="B15" sqref="B15:B18"/>
    </sheetView>
  </sheetViews>
  <sheetFormatPr defaultRowHeight="15" x14ac:dyDescent="0.25"/>
  <cols>
    <col min="6" max="6" width="16.85546875" style="40" customWidth="1"/>
    <col min="7" max="7" width="19.42578125" customWidth="1"/>
    <col min="10" max="10" width="15" customWidth="1"/>
  </cols>
  <sheetData>
    <row r="2" spans="1:10" x14ac:dyDescent="0.25">
      <c r="F2" s="41" t="str">
        <f>DINAMICA!C5</f>
        <v>CONSULTOR 1</v>
      </c>
    </row>
    <row r="7" spans="1:10" s="38" customFormat="1" ht="105.75" customHeight="1" x14ac:dyDescent="0.25">
      <c r="F7" s="42" t="s">
        <v>37</v>
      </c>
      <c r="G7" s="49" t="s">
        <v>60</v>
      </c>
      <c r="J7" s="38" t="str">
        <f>INDEX($G$7:$G$10,MATCH($F$2,$F$7:$F$10,0))</f>
        <v>Vera</v>
      </c>
    </row>
    <row r="8" spans="1:10" s="38" customFormat="1" ht="93.75" customHeight="1" x14ac:dyDescent="0.25">
      <c r="F8" s="42" t="s">
        <v>38</v>
      </c>
      <c r="G8" s="49" t="s">
        <v>62</v>
      </c>
    </row>
    <row r="9" spans="1:10" s="38" customFormat="1" ht="93.75" customHeight="1" x14ac:dyDescent="0.25">
      <c r="F9" s="42" t="s">
        <v>39</v>
      </c>
      <c r="G9" s="49" t="s">
        <v>61</v>
      </c>
    </row>
    <row r="10" spans="1:10" s="38" customFormat="1" ht="93.75" customHeight="1" x14ac:dyDescent="0.25">
      <c r="F10" s="42" t="s">
        <v>40</v>
      </c>
      <c r="G10" s="49" t="s">
        <v>63</v>
      </c>
    </row>
    <row r="14" spans="1:10" x14ac:dyDescent="0.25">
      <c r="A14" t="s">
        <v>64</v>
      </c>
      <c r="B14" t="s">
        <v>70</v>
      </c>
    </row>
    <row r="15" spans="1:10" x14ac:dyDescent="0.25">
      <c r="A15" t="s">
        <v>65</v>
      </c>
      <c r="B15">
        <v>52</v>
      </c>
    </row>
    <row r="16" spans="1:10" x14ac:dyDescent="0.25">
      <c r="A16" t="s">
        <v>66</v>
      </c>
      <c r="B16">
        <v>40</v>
      </c>
    </row>
    <row r="17" spans="1:3" x14ac:dyDescent="0.25">
      <c r="A17" t="s">
        <v>67</v>
      </c>
      <c r="B17">
        <v>5</v>
      </c>
    </row>
    <row r="18" spans="1:3" x14ac:dyDescent="0.25">
      <c r="A18" t="s">
        <v>68</v>
      </c>
      <c r="B18">
        <v>3</v>
      </c>
    </row>
    <row r="19" spans="1:3" x14ac:dyDescent="0.25">
      <c r="A19" t="s">
        <v>69</v>
      </c>
      <c r="B19">
        <v>100</v>
      </c>
    </row>
    <row r="21" spans="1:3" x14ac:dyDescent="0.25">
      <c r="A21" t="s">
        <v>71</v>
      </c>
    </row>
    <row r="22" spans="1:3" x14ac:dyDescent="0.25">
      <c r="A22" t="s">
        <v>13</v>
      </c>
      <c r="B22" s="48">
        <f>SUM(Painel!$L$10:$L$21)/SUM(Painel!K10:K21)*100</f>
        <v>85.934518931320085</v>
      </c>
      <c r="C22" s="47">
        <f>B22/100</f>
        <v>0.85934518931320081</v>
      </c>
    </row>
    <row r="23" spans="1:3" x14ac:dyDescent="0.25">
      <c r="A23" t="s">
        <v>72</v>
      </c>
      <c r="B23">
        <v>1.5</v>
      </c>
    </row>
    <row r="24" spans="1:3" x14ac:dyDescent="0.25">
      <c r="A24" t="s">
        <v>73</v>
      </c>
      <c r="B24" s="50">
        <f>200-(B22+B23)</f>
        <v>112.56548106867992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Painel</vt:lpstr>
      <vt:lpstr>DINAMICA</vt:lpstr>
      <vt:lpstr>BASE GERAL</vt:lpstr>
      <vt:lpstr>FOTOS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gerson</dc:creator>
  <cp:lastModifiedBy>User</cp:lastModifiedBy>
  <cp:lastPrinted>2015-10-30T12:42:51Z</cp:lastPrinted>
  <dcterms:created xsi:type="dcterms:W3CDTF">2010-07-02T16:42:03Z</dcterms:created>
  <dcterms:modified xsi:type="dcterms:W3CDTF">2019-01-08T01:51:15Z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